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ve\Desktop\Website-Take Two\"/>
    </mc:Choice>
  </mc:AlternateContent>
  <bookViews>
    <workbookView xWindow="1176" yWindow="0" windowWidth="21864" windowHeight="99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33" i="1" l="1"/>
  <c r="V29" i="1"/>
  <c r="P13" i="1"/>
  <c r="P19" i="1"/>
  <c r="V47" i="1" l="1"/>
  <c r="T47" i="1" l="1"/>
  <c r="S46" i="1" s="1"/>
  <c r="Q47" i="1"/>
  <c r="P46" i="1" s="1"/>
  <c r="N47" i="1"/>
  <c r="M46" i="1" s="1"/>
  <c r="K47" i="1"/>
  <c r="J45" i="1" s="1"/>
  <c r="H47" i="1"/>
  <c r="G46" i="1" l="1"/>
  <c r="G45" i="1"/>
  <c r="P45" i="1"/>
  <c r="P47" i="1" s="1"/>
  <c r="S45" i="1"/>
  <c r="S47" i="1" s="1"/>
  <c r="M45" i="1"/>
  <c r="M47" i="1" s="1"/>
  <c r="J46" i="1"/>
  <c r="J47" i="1" s="1"/>
  <c r="Q19" i="1" l="1"/>
  <c r="P18" i="1"/>
  <c r="Q17" i="1"/>
  <c r="P17" i="1"/>
  <c r="N75" i="1" l="1"/>
  <c r="A74" i="1"/>
  <c r="T74" i="1"/>
  <c r="Q27" i="1" l="1"/>
  <c r="P28" i="1"/>
  <c r="E72" i="1" l="1"/>
  <c r="V58" i="1"/>
  <c r="T58" i="1"/>
  <c r="S55" i="1" s="1"/>
  <c r="Q58" i="1"/>
  <c r="P54" i="1" s="1"/>
  <c r="N58" i="1"/>
  <c r="M53" i="1" s="1"/>
  <c r="K58" i="1"/>
  <c r="H58" i="1"/>
  <c r="N29" i="1"/>
  <c r="M29" i="1"/>
  <c r="K29" i="1"/>
  <c r="J29" i="1"/>
  <c r="H29" i="1"/>
  <c r="G29" i="1"/>
  <c r="E29" i="1"/>
  <c r="D29" i="1"/>
  <c r="P26" i="1"/>
  <c r="N20" i="1"/>
  <c r="M20" i="1"/>
  <c r="K20" i="1"/>
  <c r="J20" i="1"/>
  <c r="H20" i="1"/>
  <c r="G20" i="1"/>
  <c r="E20" i="1"/>
  <c r="D20" i="1"/>
  <c r="V18" i="1"/>
  <c r="N15" i="1"/>
  <c r="M15" i="1"/>
  <c r="K15" i="1"/>
  <c r="J15" i="1"/>
  <c r="H15" i="1"/>
  <c r="G15" i="1"/>
  <c r="E15" i="1"/>
  <c r="D15" i="1"/>
  <c r="Q12" i="1"/>
  <c r="P12" i="1"/>
  <c r="N10" i="1"/>
  <c r="M10" i="1"/>
  <c r="K10" i="1"/>
  <c r="J10" i="1"/>
  <c r="H10" i="1"/>
  <c r="G10" i="1"/>
  <c r="E10" i="1"/>
  <c r="D10" i="1"/>
  <c r="P8" i="1"/>
  <c r="Q7" i="1"/>
  <c r="P7" i="1"/>
  <c r="N5" i="1"/>
  <c r="M5" i="1"/>
  <c r="K5" i="1"/>
  <c r="J5" i="1"/>
  <c r="H5" i="1"/>
  <c r="G5" i="1"/>
  <c r="E5" i="1"/>
  <c r="D5" i="1"/>
  <c r="P4" i="1"/>
  <c r="Q3" i="1"/>
  <c r="P3" i="1"/>
  <c r="G51" i="1" l="1"/>
  <c r="V4" i="1"/>
  <c r="S57" i="1"/>
  <c r="S50" i="1"/>
  <c r="S51" i="1"/>
  <c r="S52" i="1"/>
  <c r="S54" i="1"/>
  <c r="S53" i="1"/>
  <c r="S56" i="1"/>
  <c r="P51" i="1"/>
  <c r="G54" i="1"/>
  <c r="Q15" i="1"/>
  <c r="P53" i="1"/>
  <c r="P50" i="1"/>
  <c r="P5" i="1"/>
  <c r="V8" i="1"/>
  <c r="G57" i="1"/>
  <c r="G55" i="1"/>
  <c r="J57" i="1"/>
  <c r="J55" i="1"/>
  <c r="P56" i="1"/>
  <c r="P55" i="1"/>
  <c r="V13" i="1"/>
  <c r="M51" i="1"/>
  <c r="M55" i="1"/>
  <c r="Q20" i="1"/>
  <c r="G53" i="1"/>
  <c r="G56" i="1"/>
  <c r="P20" i="1"/>
  <c r="J53" i="1"/>
  <c r="Q29" i="1"/>
  <c r="Q10" i="1"/>
  <c r="P15" i="1"/>
  <c r="P29" i="1"/>
  <c r="G50" i="1"/>
  <c r="G52" i="1"/>
  <c r="J50" i="1"/>
  <c r="P52" i="1"/>
  <c r="M50" i="1"/>
  <c r="P57" i="1"/>
  <c r="Q5" i="1"/>
  <c r="P10" i="1"/>
  <c r="M57" i="1"/>
  <c r="J52" i="1"/>
  <c r="M52" i="1"/>
  <c r="J56" i="1"/>
  <c r="M54" i="1"/>
  <c r="M56" i="1"/>
  <c r="J54" i="1"/>
  <c r="J51" i="1"/>
  <c r="G47" i="1" l="1"/>
  <c r="S20" i="1"/>
  <c r="S5" i="1"/>
  <c r="S58" i="1"/>
  <c r="S15" i="1"/>
  <c r="P58" i="1"/>
  <c r="S29" i="1"/>
  <c r="T32" i="1" s="1"/>
  <c r="G58" i="1"/>
  <c r="M58" i="1"/>
  <c r="S10" i="1"/>
  <c r="J58" i="1"/>
  <c r="T21" i="1" l="1"/>
  <c r="U34" i="1" s="1"/>
  <c r="U39" i="1" s="1"/>
</calcChain>
</file>

<file path=xl/sharedStrings.xml><?xml version="1.0" encoding="utf-8"?>
<sst xmlns="http://schemas.openxmlformats.org/spreadsheetml/2006/main" count="156" uniqueCount="121">
  <si>
    <t>1.  Full-Time</t>
  </si>
  <si>
    <t>New
First Time Student</t>
  </si>
  <si>
    <t>New 
Transfer Student</t>
  </si>
  <si>
    <r>
      <t>Returning</t>
    </r>
    <r>
      <rPr>
        <sz val="7"/>
        <rFont val="Arial"/>
        <family val="2"/>
      </rPr>
      <t xml:space="preserve">
(at least one 
semester absence)</t>
    </r>
  </si>
  <si>
    <r>
      <t>Continuing</t>
    </r>
    <r>
      <rPr>
        <sz val="7"/>
        <rFont val="Arial"/>
        <family val="2"/>
      </rPr>
      <t xml:space="preserve">
(attended
previous semester)</t>
    </r>
  </si>
  <si>
    <t>Sub-
Total</t>
  </si>
  <si>
    <t>Total</t>
  </si>
  <si>
    <t>Total
Stud</t>
  </si>
  <si>
    <t>Grand 
Total</t>
  </si>
  <si>
    <t xml:space="preserve">US </t>
  </si>
  <si>
    <t>Inter-
national</t>
  </si>
  <si>
    <t>US</t>
  </si>
  <si>
    <t>Freshmen</t>
  </si>
  <si>
    <t>Resident</t>
  </si>
  <si>
    <t>Commuter</t>
  </si>
  <si>
    <t>Sub-Tot Freshmen</t>
  </si>
  <si>
    <t>Sophomore</t>
  </si>
  <si>
    <t>Sub-Total Sophomore</t>
  </si>
  <si>
    <t>Junior</t>
  </si>
  <si>
    <t>Sub-Total Junior</t>
  </si>
  <si>
    <t>Senior</t>
  </si>
  <si>
    <t>Study Abroad</t>
  </si>
  <si>
    <t>Sub-Total Senior</t>
  </si>
  <si>
    <t>2.  Part-Time</t>
  </si>
  <si>
    <t>Sub-Total Part-Time</t>
  </si>
  <si>
    <t>PART-TIME STUDENTS</t>
  </si>
  <si>
    <t>3.  Total Students Enrolled</t>
  </si>
  <si>
    <t>All
#</t>
  </si>
  <si>
    <t>FR
#</t>
  </si>
  <si>
    <t>SO
#</t>
  </si>
  <si>
    <t>JR
#</t>
  </si>
  <si>
    <t>SR
#</t>
  </si>
  <si>
    <t>White</t>
  </si>
  <si>
    <t>Black</t>
  </si>
  <si>
    <t>American Indian</t>
  </si>
  <si>
    <t>Asian</t>
  </si>
  <si>
    <t>Non-Resident Alien</t>
  </si>
  <si>
    <t>Native Hawaii/Pacific Islander</t>
  </si>
  <si>
    <t>Two or more</t>
  </si>
  <si>
    <t>States</t>
  </si>
  <si>
    <t>Countries</t>
  </si>
  <si>
    <t>Kansas</t>
  </si>
  <si>
    <t>Arkansas</t>
  </si>
  <si>
    <t>Oklahoma</t>
  </si>
  <si>
    <t>Arizona</t>
  </si>
  <si>
    <t>Louisiana</t>
  </si>
  <si>
    <t>Oregon</t>
  </si>
  <si>
    <t>Myanmar</t>
  </si>
  <si>
    <t>California</t>
  </si>
  <si>
    <t>Pennsylvania</t>
  </si>
  <si>
    <t>Ethiopia</t>
  </si>
  <si>
    <t>Colorado</t>
  </si>
  <si>
    <t>Tennessee</t>
  </si>
  <si>
    <t>France</t>
  </si>
  <si>
    <t>Minnesota</t>
  </si>
  <si>
    <t>Ghana</t>
  </si>
  <si>
    <t>Florida</t>
  </si>
  <si>
    <t>Missouri</t>
  </si>
  <si>
    <t>Iowa</t>
  </si>
  <si>
    <t>Montana</t>
  </si>
  <si>
    <t>Washington</t>
  </si>
  <si>
    <t>Idaho</t>
  </si>
  <si>
    <t>Nebraska</t>
  </si>
  <si>
    <t>Wyoming</t>
  </si>
  <si>
    <t>Illinois</t>
  </si>
  <si>
    <t>Indiana</t>
  </si>
  <si>
    <t>New Mexico</t>
  </si>
  <si>
    <t>Nevada</t>
  </si>
  <si>
    <t/>
  </si>
  <si>
    <t>Uganda</t>
  </si>
  <si>
    <t>Georgia</t>
  </si>
  <si>
    <t>South Dakota</t>
  </si>
  <si>
    <t>Wisconsin</t>
  </si>
  <si>
    <t>8.  Total FTE</t>
  </si>
  <si>
    <t>China</t>
  </si>
  <si>
    <t>Eswatini</t>
  </si>
  <si>
    <t>Jamaica</t>
  </si>
  <si>
    <t>Kenya</t>
  </si>
  <si>
    <t>Hawaii</t>
  </si>
  <si>
    <t>Massachusetts</t>
  </si>
  <si>
    <t>Maryland</t>
  </si>
  <si>
    <t>Ohio</t>
  </si>
  <si>
    <t>Note:  For FTE, Full-time students plus 0.392857 x Part-time students</t>
  </si>
  <si>
    <t>Students</t>
  </si>
  <si>
    <t>Includes High School and employee taking credit.</t>
  </si>
  <si>
    <t>does not include 4,5, or 6.</t>
  </si>
  <si>
    <t>Freshman</t>
  </si>
  <si>
    <r>
      <t xml:space="preserve">Race </t>
    </r>
    <r>
      <rPr>
        <sz val="8"/>
        <rFont val="Arial"/>
        <family val="2"/>
      </rPr>
      <t>(full/part-time students)</t>
    </r>
  </si>
  <si>
    <t>Unreported</t>
  </si>
  <si>
    <t>Haiti</t>
  </si>
  <si>
    <t>Nepal</t>
  </si>
  <si>
    <t>Uruguay</t>
  </si>
  <si>
    <t>North Carolina</t>
  </si>
  <si>
    <t>Utah</t>
  </si>
  <si>
    <t>Ethnicty</t>
  </si>
  <si>
    <t>Hispanic/Latino</t>
  </si>
  <si>
    <t>Not Hispanic/Latino</t>
  </si>
  <si>
    <t>100%</t>
  </si>
  <si>
    <t>unclassified</t>
  </si>
  <si>
    <t>Commuter -</t>
  </si>
  <si>
    <t xml:space="preserve">4.  High School Students  -  </t>
  </si>
  <si>
    <t>5.  Unclassified Students -   Borders (3 cr), Hall (1 cr)</t>
  </si>
  <si>
    <t>6. Audits -</t>
  </si>
  <si>
    <t>Brazil</t>
  </si>
  <si>
    <t>Ecuador</t>
  </si>
  <si>
    <t>Japan</t>
  </si>
  <si>
    <t>Spain</t>
  </si>
  <si>
    <t>Turkey</t>
  </si>
  <si>
    <t>Alaska</t>
  </si>
  <si>
    <t>Texax</t>
  </si>
  <si>
    <t xml:space="preserve">[ 1st Time Full Time Enr FL 2020 = 103----returning for Fall 2021 = 60] </t>
  </si>
  <si>
    <t>Fall 2020 to Fall 2021 Retention:  58.00%</t>
  </si>
  <si>
    <t>Countries for Fall 2021</t>
  </si>
  <si>
    <t>States for Fall 2021</t>
  </si>
  <si>
    <r>
      <t xml:space="preserve">7.  </t>
    </r>
    <r>
      <rPr>
        <b/>
        <sz val="10"/>
        <rFont val="Arial"/>
        <family val="2"/>
      </rPr>
      <t>Total Enrollment for Fall 2021</t>
    </r>
  </si>
  <si>
    <t>Jenna Blevins WD 8/25/2021</t>
  </si>
  <si>
    <t>Cathy Franklin WD 8/27/2021</t>
  </si>
  <si>
    <t>Chelsey Olson WD 9/2/2021</t>
  </si>
  <si>
    <t>Trinity Wilson WD 8/27/2021</t>
  </si>
  <si>
    <t>All four withdrew before census</t>
  </si>
  <si>
    <t>not in these totals but assigned cohort 2021F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</si>
</sst>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7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/>
    <xf numFmtId="0" fontId="4" fillId="0" borderId="0" xfId="1" applyFont="1"/>
    <xf numFmtId="0" fontId="4" fillId="0" borderId="0" xfId="1" applyFont="1" applyFill="1" applyBorder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 wrapText="1"/>
    </xf>
    <xf numFmtId="10" fontId="4" fillId="0" borderId="7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3" fillId="0" borderId="11" xfId="1" applyFont="1" applyBorder="1"/>
    <xf numFmtId="0" fontId="3" fillId="0" borderId="5" xfId="1" applyFont="1" applyBorder="1"/>
    <xf numFmtId="0" fontId="3" fillId="0" borderId="11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9" fillId="0" borderId="13" xfId="1" applyFont="1" applyBorder="1" applyAlignment="1">
      <alignment horizontal="center"/>
    </xf>
    <xf numFmtId="0" fontId="4" fillId="0" borderId="14" xfId="1" applyFont="1" applyBorder="1" applyAlignment="1">
      <alignment wrapText="1"/>
    </xf>
    <xf numFmtId="0" fontId="3" fillId="0" borderId="22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3" fillId="0" borderId="22" xfId="1" applyFont="1" applyBorder="1"/>
    <xf numFmtId="0" fontId="3" fillId="0" borderId="0" xfId="1" applyFont="1" applyFill="1" applyBorder="1"/>
    <xf numFmtId="0" fontId="3" fillId="0" borderId="8" xfId="1" applyFont="1" applyFill="1" applyBorder="1"/>
    <xf numFmtId="0" fontId="7" fillId="0" borderId="22" xfId="1" applyFont="1" applyBorder="1"/>
    <xf numFmtId="0" fontId="3" fillId="0" borderId="23" xfId="1" applyFont="1" applyBorder="1"/>
    <xf numFmtId="0" fontId="4" fillId="0" borderId="23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7" fillId="0" borderId="7" xfId="1" applyFont="1" applyFill="1" applyBorder="1"/>
    <xf numFmtId="0" fontId="4" fillId="0" borderId="0" xfId="1" applyFont="1" applyFill="1" applyAlignment="1">
      <alignment horizontal="center"/>
    </xf>
    <xf numFmtId="0" fontId="8" fillId="0" borderId="4" xfId="1" applyFont="1" applyBorder="1" applyAlignment="1">
      <alignment horizontal="centerContinuous" wrapText="1"/>
    </xf>
    <xf numFmtId="0" fontId="8" fillId="0" borderId="24" xfId="1" applyFont="1" applyBorder="1" applyAlignment="1">
      <alignment horizontal="centerContinuous" wrapText="1"/>
    </xf>
    <xf numFmtId="0" fontId="3" fillId="0" borderId="0" xfId="1" applyFont="1" applyBorder="1" applyAlignment="1">
      <alignment horizontal="left"/>
    </xf>
    <xf numFmtId="0" fontId="4" fillId="0" borderId="3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4" fillId="3" borderId="31" xfId="1" applyFont="1" applyFill="1" applyBorder="1" applyAlignment="1">
      <alignment horizontal="left"/>
    </xf>
    <xf numFmtId="0" fontId="4" fillId="2" borderId="31" xfId="1" applyFont="1" applyFill="1" applyBorder="1" applyAlignment="1">
      <alignment horizontal="left"/>
    </xf>
    <xf numFmtId="0" fontId="3" fillId="0" borderId="32" xfId="1" applyFont="1" applyBorder="1" applyAlignment="1">
      <alignment horizontal="left"/>
    </xf>
    <xf numFmtId="0" fontId="4" fillId="3" borderId="30" xfId="1" applyFont="1" applyFill="1" applyBorder="1" applyAlignment="1">
      <alignment horizontal="left"/>
    </xf>
    <xf numFmtId="0" fontId="4" fillId="2" borderId="3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10" fontId="4" fillId="0" borderId="9" xfId="1" applyNumberFormat="1" applyFont="1" applyBorder="1"/>
    <xf numFmtId="0" fontId="9" fillId="0" borderId="14" xfId="1" applyFont="1" applyBorder="1" applyAlignment="1">
      <alignment wrapText="1"/>
    </xf>
    <xf numFmtId="0" fontId="3" fillId="0" borderId="18" xfId="1" applyFont="1" applyBorder="1" applyAlignment="1">
      <alignment horizontal="left"/>
    </xf>
    <xf numFmtId="0" fontId="5" fillId="0" borderId="6" xfId="1" applyFont="1" applyBorder="1" applyAlignment="1">
      <alignment horizontal="center" textRotation="90" wrapText="1"/>
    </xf>
    <xf numFmtId="9" fontId="5" fillId="0" borderId="9" xfId="1" applyNumberFormat="1" applyFont="1" applyBorder="1" applyAlignment="1">
      <alignment horizontal="center"/>
    </xf>
    <xf numFmtId="0" fontId="11" fillId="0" borderId="0" xfId="1" applyFont="1"/>
    <xf numFmtId="0" fontId="11" fillId="0" borderId="0" xfId="1" applyFont="1" applyBorder="1"/>
    <xf numFmtId="0" fontId="6" fillId="0" borderId="0" xfId="2" applyFont="1"/>
    <xf numFmtId="0" fontId="6" fillId="0" borderId="0" xfId="2" applyFont="1" applyBorder="1"/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9" xfId="1" applyFont="1" applyBorder="1"/>
    <xf numFmtId="0" fontId="11" fillId="0" borderId="21" xfId="1" applyFont="1" applyBorder="1"/>
    <xf numFmtId="0" fontId="13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1" fillId="0" borderId="33" xfId="1" applyFont="1" applyBorder="1"/>
    <xf numFmtId="0" fontId="13" fillId="0" borderId="12" xfId="1" applyFont="1" applyFill="1" applyBorder="1"/>
    <xf numFmtId="0" fontId="15" fillId="0" borderId="12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6" fillId="0" borderId="0" xfId="1" applyFont="1" applyAlignment="1">
      <alignment wrapText="1"/>
    </xf>
    <xf numFmtId="0" fontId="15" fillId="0" borderId="0" xfId="1" applyFont="1" applyFill="1" applyBorder="1" applyAlignment="1">
      <alignment horizontal="center"/>
    </xf>
    <xf numFmtId="0" fontId="11" fillId="0" borderId="34" xfId="1" applyFont="1" applyBorder="1"/>
    <xf numFmtId="0" fontId="13" fillId="0" borderId="0" xfId="1" applyFont="1" applyFill="1" applyBorder="1" applyAlignment="1">
      <alignment horizontal="center"/>
    </xf>
    <xf numFmtId="0" fontId="11" fillId="0" borderId="7" xfId="1" applyFont="1" applyBorder="1"/>
    <xf numFmtId="0" fontId="11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5" fillId="0" borderId="18" xfId="1" applyFont="1" applyFill="1" applyBorder="1" applyAlignment="1">
      <alignment horizontal="center"/>
    </xf>
    <xf numFmtId="0" fontId="11" fillId="0" borderId="26" xfId="1" applyFont="1" applyFill="1" applyBorder="1" applyAlignment="1">
      <alignment horizontal="center"/>
    </xf>
    <xf numFmtId="0" fontId="15" fillId="0" borderId="35" xfId="1" applyFont="1" applyBorder="1" applyAlignment="1">
      <alignment horizontal="center"/>
    </xf>
    <xf numFmtId="0" fontId="15" fillId="0" borderId="36" xfId="1" applyFont="1" applyFill="1" applyBorder="1" applyAlignment="1">
      <alignment horizontal="center"/>
    </xf>
    <xf numFmtId="0" fontId="11" fillId="0" borderId="37" xfId="1" applyFont="1" applyFill="1" applyBorder="1" applyAlignment="1">
      <alignment horizontal="center"/>
    </xf>
    <xf numFmtId="0" fontId="11" fillId="0" borderId="8" xfId="1" applyFont="1" applyBorder="1"/>
    <xf numFmtId="0" fontId="11" fillId="0" borderId="21" xfId="1" applyFont="1" applyFill="1" applyBorder="1"/>
    <xf numFmtId="0" fontId="13" fillId="0" borderId="0" xfId="1" applyFont="1" applyBorder="1"/>
    <xf numFmtId="0" fontId="15" fillId="0" borderId="28" xfId="1" applyFont="1" applyFill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15" fillId="0" borderId="17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0" xfId="1" applyFont="1" applyBorder="1"/>
    <xf numFmtId="0" fontId="11" fillId="0" borderId="7" xfId="1" applyFont="1" applyFill="1" applyBorder="1"/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/>
    <xf numFmtId="0" fontId="13" fillId="0" borderId="0" xfId="1" applyFont="1" applyBorder="1" applyAlignment="1">
      <alignment horizontal="left"/>
    </xf>
    <xf numFmtId="0" fontId="11" fillId="0" borderId="8" xfId="1" applyFont="1" applyFill="1" applyBorder="1"/>
    <xf numFmtId="0" fontId="13" fillId="0" borderId="0" xfId="1" applyFont="1" applyFill="1" applyBorder="1"/>
    <xf numFmtId="0" fontId="11" fillId="0" borderId="18" xfId="1" applyFont="1" applyBorder="1" applyAlignment="1">
      <alignment horizontal="center"/>
    </xf>
    <xf numFmtId="0" fontId="13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4" fillId="0" borderId="0" xfId="1" applyFont="1" applyBorder="1"/>
    <xf numFmtId="0" fontId="17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17" fillId="0" borderId="0" xfId="1" applyFont="1" applyBorder="1"/>
    <xf numFmtId="0" fontId="11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164" fontId="18" fillId="0" borderId="0" xfId="1" applyNumberFormat="1" applyFont="1" applyAlignment="1">
      <alignment horizontal="center"/>
    </xf>
    <xf numFmtId="0" fontId="11" fillId="0" borderId="0" xfId="1" applyFont="1" applyAlignment="1">
      <alignment horizontal="left"/>
    </xf>
    <xf numFmtId="0" fontId="3" fillId="0" borderId="5" xfId="1" applyFont="1" applyBorder="1" applyAlignment="1">
      <alignment horizontal="center"/>
    </xf>
    <xf numFmtId="0" fontId="19" fillId="0" borderId="30" xfId="2" applyFont="1" applyBorder="1"/>
    <xf numFmtId="0" fontId="4" fillId="0" borderId="28" xfId="1" applyFont="1" applyBorder="1" applyAlignment="1">
      <alignment horizontal="center"/>
    </xf>
    <xf numFmtId="0" fontId="20" fillId="0" borderId="40" xfId="2" applyFont="1" applyBorder="1"/>
    <xf numFmtId="0" fontId="20" fillId="0" borderId="41" xfId="2" applyFont="1" applyBorder="1" applyAlignment="1">
      <alignment horizontal="center"/>
    </xf>
    <xf numFmtId="0" fontId="20" fillId="0" borderId="42" xfId="2" applyFont="1" applyBorder="1"/>
    <xf numFmtId="0" fontId="20" fillId="0" borderId="30" xfId="2" applyFont="1" applyBorder="1"/>
    <xf numFmtId="0" fontId="19" fillId="0" borderId="31" xfId="2" applyFont="1" applyBorder="1"/>
    <xf numFmtId="0" fontId="20" fillId="0" borderId="0" xfId="2" applyFont="1" applyBorder="1"/>
    <xf numFmtId="0" fontId="11" fillId="0" borderId="43" xfId="1" applyFont="1" applyBorder="1"/>
    <xf numFmtId="0" fontId="3" fillId="0" borderId="39" xfId="1" applyFont="1" applyBorder="1" applyAlignment="1">
      <alignment horizontal="left"/>
    </xf>
    <xf numFmtId="0" fontId="4" fillId="0" borderId="39" xfId="1" applyFont="1" applyBorder="1"/>
    <xf numFmtId="0" fontId="3" fillId="0" borderId="39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21" fillId="0" borderId="30" xfId="2" applyFont="1" applyBorder="1"/>
    <xf numFmtId="0" fontId="22" fillId="0" borderId="30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20" fillId="0" borderId="31" xfId="2" applyFont="1" applyBorder="1"/>
    <xf numFmtId="0" fontId="11" fillId="0" borderId="18" xfId="1" applyFont="1" applyBorder="1"/>
    <xf numFmtId="0" fontId="3" fillId="0" borderId="33" xfId="1" applyFont="1" applyBorder="1"/>
    <xf numFmtId="0" fontId="4" fillId="0" borderId="12" xfId="1" applyFont="1" applyFill="1" applyBorder="1"/>
    <xf numFmtId="0" fontId="10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5" fillId="0" borderId="45" xfId="1" applyFont="1" applyBorder="1" applyAlignment="1">
      <alignment horizontal="left"/>
    </xf>
    <xf numFmtId="0" fontId="3" fillId="0" borderId="34" xfId="1" applyFont="1" applyBorder="1"/>
    <xf numFmtId="0" fontId="10" fillId="0" borderId="18" xfId="1" applyFont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4" fillId="0" borderId="12" xfId="1" applyFont="1" applyBorder="1"/>
    <xf numFmtId="0" fontId="10" fillId="0" borderId="46" xfId="1" applyFont="1" applyFill="1" applyBorder="1" applyAlignment="1">
      <alignment horizontal="center"/>
    </xf>
    <xf numFmtId="0" fontId="5" fillId="0" borderId="45" xfId="1" applyFont="1" applyBorder="1"/>
    <xf numFmtId="0" fontId="10" fillId="0" borderId="35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5" fillId="0" borderId="36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19" fillId="0" borderId="41" xfId="2" applyFont="1" applyBorder="1" applyAlignment="1">
      <alignment horizontal="center"/>
    </xf>
    <xf numFmtId="0" fontId="19" fillId="0" borderId="30" xfId="2" applyFont="1" applyBorder="1" applyAlignment="1">
      <alignment horizontal="center"/>
    </xf>
    <xf numFmtId="0" fontId="20" fillId="0" borderId="41" xfId="2" applyFont="1" applyBorder="1"/>
    <xf numFmtId="0" fontId="10" fillId="0" borderId="0" xfId="1" applyFont="1" applyFill="1" applyBorder="1"/>
    <xf numFmtId="0" fontId="4" fillId="0" borderId="45" xfId="1" applyFont="1" applyBorder="1"/>
    <xf numFmtId="0" fontId="4" fillId="0" borderId="18" xfId="1" applyFont="1" applyBorder="1" applyAlignment="1">
      <alignment horizontal="left"/>
    </xf>
    <xf numFmtId="0" fontId="3" fillId="0" borderId="9" xfId="1" applyFont="1" applyFill="1" applyBorder="1" applyAlignment="1">
      <alignment horizontal="center"/>
    </xf>
    <xf numFmtId="0" fontId="7" fillId="0" borderId="1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/>
    <xf numFmtId="0" fontId="3" fillId="0" borderId="2" xfId="1" applyFont="1" applyBorder="1" applyAlignment="1">
      <alignment horizontal="center"/>
    </xf>
    <xf numFmtId="0" fontId="24" fillId="0" borderId="2" xfId="1" applyFont="1" applyBorder="1" applyAlignment="1">
      <alignment horizontal="left"/>
    </xf>
    <xf numFmtId="0" fontId="24" fillId="0" borderId="2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19" fillId="0" borderId="42" xfId="2" applyFont="1" applyBorder="1" applyAlignment="1">
      <alignment horizontal="center"/>
    </xf>
    <xf numFmtId="10" fontId="25" fillId="0" borderId="0" xfId="1" applyNumberFormat="1" applyFont="1" applyAlignment="1">
      <alignment horizontal="center"/>
    </xf>
    <xf numFmtId="0" fontId="25" fillId="0" borderId="0" xfId="1" applyFont="1" applyAlignment="1">
      <alignment horizontal="left"/>
    </xf>
    <xf numFmtId="0" fontId="20" fillId="0" borderId="30" xfId="2" applyFont="1" applyBorder="1" applyAlignment="1"/>
    <xf numFmtId="0" fontId="10" fillId="3" borderId="41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10" fillId="3" borderId="41" xfId="1" applyFont="1" applyFill="1" applyBorder="1" applyAlignment="1">
      <alignment horizontal="center" wrapText="1"/>
    </xf>
    <xf numFmtId="0" fontId="10" fillId="3" borderId="30" xfId="1" applyFont="1" applyFill="1" applyBorder="1" applyAlignment="1">
      <alignment horizontal="center"/>
    </xf>
    <xf numFmtId="0" fontId="15" fillId="3" borderId="31" xfId="1" applyFont="1" applyFill="1" applyBorder="1" applyAlignment="1">
      <alignment horizontal="center"/>
    </xf>
    <xf numFmtId="0" fontId="15" fillId="3" borderId="30" xfId="1" applyFont="1" applyFill="1" applyBorder="1" applyAlignment="1">
      <alignment horizontal="center"/>
    </xf>
    <xf numFmtId="0" fontId="10" fillId="2" borderId="41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15" fillId="2" borderId="41" xfId="1" applyFont="1" applyFill="1" applyBorder="1" applyAlignment="1">
      <alignment horizontal="center"/>
    </xf>
    <xf numFmtId="0" fontId="15" fillId="2" borderId="31" xfId="1" applyFont="1" applyFill="1" applyBorder="1" applyAlignment="1">
      <alignment horizontal="center"/>
    </xf>
    <xf numFmtId="0" fontId="15" fillId="2" borderId="30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left"/>
    </xf>
    <xf numFmtId="0" fontId="15" fillId="4" borderId="17" xfId="1" applyFont="1" applyFill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15" fillId="4" borderId="30" xfId="1" applyFont="1" applyFill="1" applyBorder="1" applyAlignment="1">
      <alignment horizontal="center"/>
    </xf>
    <xf numFmtId="10" fontId="23" fillId="0" borderId="7" xfId="1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11" fillId="0" borderId="24" xfId="1" applyFont="1" applyFill="1" applyBorder="1" applyAlignment="1">
      <alignment horizontal="center"/>
    </xf>
    <xf numFmtId="0" fontId="13" fillId="0" borderId="2" xfId="1" applyFont="1" applyFill="1" applyBorder="1"/>
    <xf numFmtId="0" fontId="11" fillId="0" borderId="2" xfId="1" applyFont="1" applyFill="1" applyBorder="1" applyAlignment="1">
      <alignment horizontal="center"/>
    </xf>
    <xf numFmtId="0" fontId="11" fillId="0" borderId="38" xfId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/>
    </xf>
    <xf numFmtId="0" fontId="0" fillId="0" borderId="0" xfId="0" quotePrefix="1"/>
    <xf numFmtId="0" fontId="0" fillId="0" borderId="20" xfId="0" applyBorder="1"/>
    <xf numFmtId="0" fontId="11" fillId="0" borderId="7" xfId="1" applyFont="1" applyFill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19" fillId="0" borderId="30" xfId="2" applyFont="1" applyFill="1" applyBorder="1"/>
    <xf numFmtId="0" fontId="19" fillId="0" borderId="30" xfId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19" fillId="0" borderId="12" xfId="2" applyFont="1" applyFill="1" applyBorder="1" applyAlignment="1">
      <alignment horizontal="center"/>
    </xf>
    <xf numFmtId="0" fontId="20" fillId="0" borderId="46" xfId="2" applyFont="1" applyFill="1" applyBorder="1"/>
    <xf numFmtId="0" fontId="20" fillId="0" borderId="30" xfId="2" applyFont="1" applyFill="1" applyBorder="1"/>
    <xf numFmtId="0" fontId="19" fillId="0" borderId="30" xfId="2" applyFont="1" applyFill="1" applyBorder="1" applyAlignment="1">
      <alignment horizontal="center"/>
    </xf>
    <xf numFmtId="0" fontId="2" fillId="0" borderId="5" xfId="1" applyFont="1" applyBorder="1"/>
    <xf numFmtId="0" fontId="2" fillId="0" borderId="9" xfId="1" applyFont="1" applyBorder="1"/>
    <xf numFmtId="0" fontId="2" fillId="0" borderId="0" xfId="1" applyFont="1"/>
    <xf numFmtId="0" fontId="15" fillId="0" borderId="48" xfId="1" applyFont="1" applyFill="1" applyBorder="1" applyAlignment="1">
      <alignment horizontal="center"/>
    </xf>
    <xf numFmtId="0" fontId="10" fillId="0" borderId="48" xfId="1" applyFont="1" applyFill="1" applyBorder="1" applyAlignment="1">
      <alignment horizontal="center"/>
    </xf>
    <xf numFmtId="0" fontId="15" fillId="5" borderId="30" xfId="1" applyFont="1" applyFill="1" applyBorder="1" applyAlignment="1">
      <alignment horizontal="center"/>
    </xf>
    <xf numFmtId="0" fontId="4" fillId="5" borderId="16" xfId="1" applyFont="1" applyFill="1" applyBorder="1" applyAlignment="1">
      <alignment horizontal="left"/>
    </xf>
    <xf numFmtId="0" fontId="15" fillId="5" borderId="15" xfId="1" applyFont="1" applyFill="1" applyBorder="1" applyAlignment="1">
      <alignment horizontal="center"/>
    </xf>
    <xf numFmtId="0" fontId="10" fillId="5" borderId="15" xfId="1" applyFont="1" applyFill="1" applyBorder="1" applyAlignment="1">
      <alignment horizontal="center"/>
    </xf>
    <xf numFmtId="0" fontId="10" fillId="5" borderId="17" xfId="1" applyFont="1" applyFill="1" applyBorder="1" applyAlignment="1">
      <alignment horizontal="center"/>
    </xf>
    <xf numFmtId="0" fontId="10" fillId="5" borderId="30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Continuous" wrapText="1"/>
    </xf>
    <xf numFmtId="0" fontId="9" fillId="6" borderId="24" xfId="1" applyFont="1" applyFill="1" applyBorder="1" applyAlignment="1">
      <alignment horizontal="centerContinuous" wrapText="1"/>
    </xf>
    <xf numFmtId="0" fontId="3" fillId="0" borderId="39" xfId="1" applyFont="1" applyFill="1" applyBorder="1"/>
    <xf numFmtId="0" fontId="28" fillId="0" borderId="30" xfId="1" applyFont="1" applyBorder="1"/>
    <xf numFmtId="0" fontId="28" fillId="0" borderId="30" xfId="1" applyFont="1" applyFill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10" fillId="7" borderId="31" xfId="1" applyFont="1" applyFill="1" applyBorder="1" applyAlignment="1">
      <alignment horizontal="center"/>
    </xf>
    <xf numFmtId="0" fontId="10" fillId="0" borderId="26" xfId="1" applyFont="1" applyFill="1" applyBorder="1"/>
    <xf numFmtId="0" fontId="10" fillId="0" borderId="49" xfId="1" applyFont="1" applyFill="1" applyBorder="1"/>
    <xf numFmtId="0" fontId="4" fillId="0" borderId="28" xfId="1" applyFont="1" applyFill="1" applyBorder="1" applyAlignment="1">
      <alignment horizontal="left"/>
    </xf>
    <xf numFmtId="0" fontId="13" fillId="0" borderId="50" xfId="1" applyFont="1" applyFill="1" applyBorder="1"/>
    <xf numFmtId="0" fontId="2" fillId="0" borderId="28" xfId="1" applyFont="1" applyFill="1" applyBorder="1" applyAlignment="1">
      <alignment horizontal="center"/>
    </xf>
    <xf numFmtId="0" fontId="10" fillId="0" borderId="30" xfId="1" applyFont="1" applyFill="1" applyBorder="1"/>
    <xf numFmtId="0" fontId="4" fillId="7" borderId="30" xfId="1" applyFont="1" applyFill="1" applyBorder="1" applyAlignment="1">
      <alignment horizontal="left"/>
    </xf>
    <xf numFmtId="0" fontId="13" fillId="0" borderId="30" xfId="1" applyFont="1" applyFill="1" applyBorder="1"/>
    <xf numFmtId="0" fontId="11" fillId="7" borderId="30" xfId="1" applyFont="1" applyFill="1" applyBorder="1" applyAlignment="1">
      <alignment horizontal="center"/>
    </xf>
    <xf numFmtId="0" fontId="11" fillId="0" borderId="30" xfId="1" applyFont="1" applyFill="1" applyBorder="1" applyAlignment="1">
      <alignment horizontal="center"/>
    </xf>
    <xf numFmtId="0" fontId="3" fillId="7" borderId="30" xfId="1" applyFont="1" applyFill="1" applyBorder="1" applyAlignment="1">
      <alignment horizontal="center"/>
    </xf>
    <xf numFmtId="0" fontId="10" fillId="7" borderId="30" xfId="1" applyFont="1" applyFill="1" applyBorder="1" applyAlignment="1">
      <alignment horizontal="center"/>
    </xf>
    <xf numFmtId="0" fontId="2" fillId="7" borderId="30" xfId="1" applyFont="1" applyFill="1" applyBorder="1" applyAlignment="1">
      <alignment horizontal="center"/>
    </xf>
    <xf numFmtId="0" fontId="3" fillId="0" borderId="29" xfId="1" applyFont="1" applyBorder="1" applyAlignment="1">
      <alignment vertical="center"/>
    </xf>
    <xf numFmtId="0" fontId="3" fillId="0" borderId="16" xfId="1" applyFont="1" applyBorder="1" applyAlignment="1">
      <alignment horizontal="left" vertical="center"/>
    </xf>
    <xf numFmtId="0" fontId="3" fillId="0" borderId="12" xfId="1" applyFont="1" applyBorder="1" applyAlignment="1">
      <alignment vertical="center"/>
    </xf>
    <xf numFmtId="0" fontId="4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0" fillId="0" borderId="0" xfId="0" applyAlignment="1">
      <alignment vertical="center"/>
    </xf>
    <xf numFmtId="165" fontId="4" fillId="0" borderId="44" xfId="1" applyNumberFormat="1" applyFont="1" applyBorder="1"/>
    <xf numFmtId="0" fontId="2" fillId="0" borderId="0" xfId="1" applyFont="1" applyBorder="1" applyAlignment="1">
      <alignment horizontal="right"/>
    </xf>
    <xf numFmtId="0" fontId="30" fillId="0" borderId="30" xfId="0" applyFont="1" applyBorder="1"/>
    <xf numFmtId="0" fontId="30" fillId="0" borderId="3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9" fillId="0" borderId="19" xfId="2" applyFont="1" applyBorder="1"/>
    <xf numFmtId="0" fontId="19" fillId="0" borderId="19" xfId="1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0" fillId="8" borderId="30" xfId="1" applyFont="1" applyFill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10" fontId="4" fillId="0" borderId="1" xfId="1" applyNumberFormat="1" applyFont="1" applyBorder="1"/>
    <xf numFmtId="0" fontId="4" fillId="0" borderId="3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6" fillId="0" borderId="0" xfId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10" fontId="4" fillId="0" borderId="7" xfId="3" applyNumberFormat="1" applyFont="1" applyBorder="1" applyAlignment="1">
      <alignment horizontal="center"/>
    </xf>
    <xf numFmtId="10" fontId="4" fillId="0" borderId="9" xfId="3" applyNumberFormat="1" applyFont="1" applyBorder="1" applyAlignment="1">
      <alignment horizontal="center"/>
    </xf>
    <xf numFmtId="10" fontId="4" fillId="0" borderId="9" xfId="1" applyNumberFormat="1" applyFont="1" applyBorder="1" applyAlignment="1">
      <alignment horizontal="center"/>
    </xf>
    <xf numFmtId="10" fontId="4" fillId="0" borderId="9" xfId="1" quotePrefix="1" applyNumberFormat="1" applyFont="1" applyBorder="1" applyAlignment="1">
      <alignment horizontal="center"/>
    </xf>
    <xf numFmtId="0" fontId="10" fillId="7" borderId="12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24" fillId="0" borderId="0" xfId="1" applyFont="1" applyFill="1" applyBorder="1" applyAlignment="1">
      <alignment horizontal="right"/>
    </xf>
    <xf numFmtId="0" fontId="24" fillId="0" borderId="0" xfId="1" applyFont="1" applyFill="1" applyBorder="1" applyAlignment="1">
      <alignment horizontal="center"/>
    </xf>
    <xf numFmtId="0" fontId="17" fillId="0" borderId="39" xfId="1" applyFont="1" applyFill="1" applyBorder="1"/>
    <xf numFmtId="0" fontId="31" fillId="0" borderId="0" xfId="0" applyFont="1" applyAlignment="1">
      <alignment horizontal="right"/>
    </xf>
    <xf numFmtId="0" fontId="24" fillId="0" borderId="2" xfId="1" applyFont="1" applyBorder="1" applyAlignment="1">
      <alignment horizontal="right"/>
    </xf>
    <xf numFmtId="0" fontId="24" fillId="0" borderId="3" xfId="1" applyFont="1" applyBorder="1"/>
    <xf numFmtId="0" fontId="24" fillId="0" borderId="20" xfId="1" applyFont="1" applyFill="1" applyBorder="1" applyAlignment="1">
      <alignment horizontal="center"/>
    </xf>
    <xf numFmtId="0" fontId="24" fillId="0" borderId="37" xfId="1" applyFont="1" applyBorder="1"/>
    <xf numFmtId="0" fontId="31" fillId="0" borderId="0" xfId="0" applyFont="1" applyAlignment="1">
      <alignment horizontal="left"/>
    </xf>
    <xf numFmtId="0" fontId="32" fillId="0" borderId="30" xfId="0" applyFont="1" applyBorder="1"/>
    <xf numFmtId="0" fontId="2" fillId="0" borderId="26" xfId="1" applyFont="1" applyBorder="1"/>
    <xf numFmtId="0" fontId="4" fillId="0" borderId="41" xfId="1" applyFont="1" applyBorder="1" applyAlignment="1">
      <alignment horizontal="center"/>
    </xf>
    <xf numFmtId="0" fontId="20" fillId="0" borderId="17" xfId="2" applyFont="1" applyBorder="1"/>
    <xf numFmtId="0" fontId="0" fillId="0" borderId="17" xfId="0" applyBorder="1"/>
    <xf numFmtId="0" fontId="20" fillId="0" borderId="16" xfId="2" applyFont="1" applyFill="1" applyBorder="1"/>
    <xf numFmtId="0" fontId="4" fillId="0" borderId="15" xfId="1" applyFont="1" applyBorder="1"/>
    <xf numFmtId="0" fontId="5" fillId="0" borderId="31" xfId="1" applyFont="1" applyBorder="1"/>
  </cellXfs>
  <cellStyles count="4">
    <cellStyle name="Normal" xfId="0" builtinId="0"/>
    <cellStyle name="Normal 2" xfId="2"/>
    <cellStyle name="Normal 3" xfId="1"/>
    <cellStyle name="Percent" xfId="3" builtinId="5"/>
  </cellStyles>
  <dxfs count="0"/>
  <tableStyles count="0" defaultTableStyle="TableStyleMedium2" defaultPivotStyle="PivotStyleLight16"/>
  <colors>
    <mruColors>
      <color rgb="FFCC99FF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workbookViewId="0">
      <pane ySplit="1" topLeftCell="A2" activePane="bottomLeft" state="frozen"/>
      <selection pane="bottomLeft" activeCell="X9" sqref="X9"/>
    </sheetView>
  </sheetViews>
  <sheetFormatPr defaultRowHeight="14.4" x14ac:dyDescent="0.3"/>
  <cols>
    <col min="1" max="1" width="10.5546875" customWidth="1"/>
    <col min="2" max="2" width="10.109375" customWidth="1"/>
    <col min="3" max="3" width="2.5546875" customWidth="1"/>
    <col min="4" max="5" width="7.88671875" customWidth="1"/>
    <col min="6" max="6" width="2" customWidth="1"/>
    <col min="7" max="8" width="7.6640625" customWidth="1"/>
    <col min="9" max="9" width="1.6640625" customWidth="1"/>
    <col min="10" max="11" width="7.5546875" customWidth="1"/>
    <col min="12" max="12" width="2" customWidth="1"/>
    <col min="13" max="14" width="7.6640625" customWidth="1"/>
    <col min="15" max="15" width="1.88671875" customWidth="1"/>
    <col min="16" max="17" width="7.6640625" customWidth="1"/>
    <col min="18" max="18" width="2.109375" customWidth="1"/>
    <col min="19" max="19" width="6.88671875" customWidth="1"/>
    <col min="20" max="20" width="6.44140625" customWidth="1"/>
    <col min="21" max="21" width="5" customWidth="1"/>
    <col min="22" max="22" width="5.109375" customWidth="1"/>
  </cols>
  <sheetData>
    <row r="1" spans="1:26" ht="24" customHeight="1" x14ac:dyDescent="0.3">
      <c r="A1" s="33" t="s">
        <v>0</v>
      </c>
      <c r="B1" s="47"/>
      <c r="C1" s="34"/>
      <c r="D1" s="40" t="s">
        <v>1</v>
      </c>
      <c r="E1" s="41"/>
      <c r="F1" s="35"/>
      <c r="G1" s="40" t="s">
        <v>2</v>
      </c>
      <c r="H1" s="41"/>
      <c r="I1" s="36"/>
      <c r="J1" s="40" t="s">
        <v>3</v>
      </c>
      <c r="K1" s="41"/>
      <c r="L1" s="36"/>
      <c r="M1" s="40" t="s">
        <v>4</v>
      </c>
      <c r="N1" s="41"/>
      <c r="O1" s="35"/>
      <c r="P1" s="218" t="s">
        <v>5</v>
      </c>
      <c r="Q1" s="219"/>
      <c r="R1" s="37"/>
      <c r="S1" s="24" t="s">
        <v>6</v>
      </c>
      <c r="T1" s="57" t="s">
        <v>7</v>
      </c>
      <c r="U1" s="25" t="s">
        <v>8</v>
      </c>
      <c r="V1" s="2"/>
    </row>
    <row r="2" spans="1:26" s="252" customFormat="1" ht="17.399999999999999" thickBot="1" x14ac:dyDescent="0.35">
      <c r="A2" s="239"/>
      <c r="B2" s="240"/>
      <c r="C2" s="241"/>
      <c r="D2" s="242" t="s">
        <v>9</v>
      </c>
      <c r="E2" s="243" t="s">
        <v>10</v>
      </c>
      <c r="F2" s="244"/>
      <c r="G2" s="242" t="s">
        <v>9</v>
      </c>
      <c r="H2" s="243" t="s">
        <v>10</v>
      </c>
      <c r="I2" s="245"/>
      <c r="J2" s="242" t="s">
        <v>9</v>
      </c>
      <c r="K2" s="243" t="s">
        <v>10</v>
      </c>
      <c r="L2" s="244"/>
      <c r="M2" s="242" t="s">
        <v>9</v>
      </c>
      <c r="N2" s="243" t="s">
        <v>10</v>
      </c>
      <c r="O2" s="246"/>
      <c r="P2" s="242" t="s">
        <v>11</v>
      </c>
      <c r="Q2" s="247" t="s">
        <v>10</v>
      </c>
      <c r="R2" s="248"/>
      <c r="S2" s="249"/>
      <c r="T2" s="250"/>
      <c r="U2" s="250"/>
      <c r="V2" s="251"/>
      <c r="X2" t="s">
        <v>115</v>
      </c>
      <c r="Y2"/>
      <c r="Z2"/>
    </row>
    <row r="3" spans="1:26" x14ac:dyDescent="0.3">
      <c r="A3" s="26" t="s">
        <v>12</v>
      </c>
      <c r="B3" s="48" t="s">
        <v>13</v>
      </c>
      <c r="C3" s="136"/>
      <c r="D3" s="170">
        <v>105</v>
      </c>
      <c r="E3" s="171">
        <v>5</v>
      </c>
      <c r="F3" s="137"/>
      <c r="G3" s="172">
        <v>2</v>
      </c>
      <c r="H3" s="171">
        <v>1</v>
      </c>
      <c r="I3" s="137"/>
      <c r="J3" s="170"/>
      <c r="K3" s="173"/>
      <c r="L3" s="137"/>
      <c r="M3" s="170">
        <v>8</v>
      </c>
      <c r="N3" s="171">
        <v>2</v>
      </c>
      <c r="O3" s="137"/>
      <c r="P3" s="170">
        <f t="shared" ref="P3:Q5" si="0">SUM(M3,J3,G3,D3)</f>
        <v>115</v>
      </c>
      <c r="Q3" s="173">
        <f t="shared" si="0"/>
        <v>8</v>
      </c>
      <c r="R3" s="27"/>
      <c r="S3" s="138"/>
      <c r="T3" s="69"/>
      <c r="U3" s="69"/>
      <c r="V3" s="76"/>
      <c r="X3" t="s">
        <v>116</v>
      </c>
    </row>
    <row r="4" spans="1:26" x14ac:dyDescent="0.3">
      <c r="A4" s="135"/>
      <c r="B4" s="49" t="s">
        <v>14</v>
      </c>
      <c r="C4" s="136"/>
      <c r="D4" s="176">
        <v>11</v>
      </c>
      <c r="E4" s="177"/>
      <c r="F4" s="29"/>
      <c r="G4" s="177"/>
      <c r="H4" s="177"/>
      <c r="I4" s="29"/>
      <c r="J4" s="177"/>
      <c r="K4" s="177"/>
      <c r="L4" s="29"/>
      <c r="M4" s="177">
        <v>1</v>
      </c>
      <c r="N4" s="177"/>
      <c r="O4" s="29"/>
      <c r="P4" s="177">
        <f t="shared" si="0"/>
        <v>12</v>
      </c>
      <c r="Q4" s="177"/>
      <c r="R4" s="27"/>
      <c r="S4" s="138"/>
      <c r="T4" s="69"/>
      <c r="U4" s="69"/>
      <c r="V4">
        <f>P4+Q4</f>
        <v>12</v>
      </c>
      <c r="X4" t="s">
        <v>117</v>
      </c>
    </row>
    <row r="5" spans="1:26" ht="15" thickBot="1" x14ac:dyDescent="0.35">
      <c r="A5" s="140" t="s">
        <v>15</v>
      </c>
      <c r="B5" s="50"/>
      <c r="C5" s="141"/>
      <c r="D5" s="142">
        <f>SUM(D3:D4)</f>
        <v>116</v>
      </c>
      <c r="E5" s="142">
        <f>SUM(E3:E4)</f>
        <v>5</v>
      </c>
      <c r="F5" s="185"/>
      <c r="G5" s="142">
        <f>SUM(G3:G4)</f>
        <v>2</v>
      </c>
      <c r="H5" s="142">
        <f>SUM(H3:H4)</f>
        <v>1</v>
      </c>
      <c r="I5" s="185"/>
      <c r="J5" s="142">
        <f>SUM(J3:J4)</f>
        <v>0</v>
      </c>
      <c r="K5" s="142">
        <f>SUM(K3:K4)</f>
        <v>0</v>
      </c>
      <c r="L5" s="185"/>
      <c r="M5" s="142">
        <f>SUM(M3:M4)</f>
        <v>9</v>
      </c>
      <c r="N5" s="142">
        <f>SUM(N3:N4)</f>
        <v>2</v>
      </c>
      <c r="O5" s="185"/>
      <c r="P5" s="142">
        <f t="shared" si="0"/>
        <v>127</v>
      </c>
      <c r="Q5" s="142">
        <f t="shared" si="0"/>
        <v>8</v>
      </c>
      <c r="R5" s="143"/>
      <c r="S5" s="144">
        <f>SUM(P5,Q5)</f>
        <v>135</v>
      </c>
      <c r="T5" s="69"/>
      <c r="U5" s="69"/>
      <c r="V5" s="61"/>
      <c r="X5" t="s">
        <v>118</v>
      </c>
    </row>
    <row r="6" spans="1:26" ht="5.0999999999999996" customHeight="1" thickBot="1" x14ac:dyDescent="0.35">
      <c r="A6" s="80"/>
      <c r="B6" s="42"/>
      <c r="C6" s="6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50"/>
      <c r="Q6" s="83"/>
      <c r="R6" s="75"/>
      <c r="S6" s="84"/>
      <c r="T6" s="69"/>
      <c r="U6" s="69"/>
      <c r="V6" s="61"/>
    </row>
    <row r="7" spans="1:26" x14ac:dyDescent="0.3">
      <c r="A7" s="26" t="s">
        <v>16</v>
      </c>
      <c r="B7" s="48" t="s">
        <v>13</v>
      </c>
      <c r="C7" s="145"/>
      <c r="D7" s="170">
        <v>5</v>
      </c>
      <c r="E7" s="171">
        <v>1</v>
      </c>
      <c r="F7" s="137"/>
      <c r="G7" s="170">
        <v>3</v>
      </c>
      <c r="H7" s="171">
        <v>2</v>
      </c>
      <c r="I7" s="137"/>
      <c r="J7" s="170"/>
      <c r="K7" s="173"/>
      <c r="L7" s="137"/>
      <c r="M7" s="170">
        <v>53</v>
      </c>
      <c r="N7" s="171">
        <v>2</v>
      </c>
      <c r="O7" s="146"/>
      <c r="P7" s="173">
        <f t="shared" ref="P7:Q10" si="1">SUM(M7,J7,G7,D7)</f>
        <v>61</v>
      </c>
      <c r="Q7" s="170">
        <f t="shared" si="1"/>
        <v>5</v>
      </c>
      <c r="R7" s="27"/>
      <c r="S7" s="28"/>
      <c r="T7" s="69"/>
      <c r="U7" s="69"/>
      <c r="V7" s="61"/>
      <c r="X7" t="s">
        <v>119</v>
      </c>
    </row>
    <row r="8" spans="1:26" x14ac:dyDescent="0.3">
      <c r="A8" s="135"/>
      <c r="B8" s="49" t="s">
        <v>14</v>
      </c>
      <c r="C8" s="136"/>
      <c r="D8" s="176"/>
      <c r="E8" s="178"/>
      <c r="F8" s="137"/>
      <c r="G8" s="176">
        <v>1</v>
      </c>
      <c r="H8" s="178"/>
      <c r="I8" s="137"/>
      <c r="J8" s="176"/>
      <c r="K8" s="177"/>
      <c r="L8" s="137"/>
      <c r="M8" s="176">
        <v>5</v>
      </c>
      <c r="N8" s="178"/>
      <c r="O8" s="146"/>
      <c r="P8" s="177">
        <f t="shared" si="1"/>
        <v>6</v>
      </c>
      <c r="Q8" s="179"/>
      <c r="R8" s="27"/>
      <c r="S8" s="28"/>
      <c r="T8" s="69"/>
      <c r="U8" s="69"/>
      <c r="V8">
        <f>P8+Q8</f>
        <v>6</v>
      </c>
      <c r="X8" t="s">
        <v>120</v>
      </c>
    </row>
    <row r="9" spans="1:26" x14ac:dyDescent="0.3">
      <c r="A9" s="68"/>
      <c r="B9" s="213" t="s">
        <v>21</v>
      </c>
      <c r="C9" s="73"/>
      <c r="D9" s="214"/>
      <c r="E9" s="212"/>
      <c r="F9" s="210"/>
      <c r="G9" s="215"/>
      <c r="H9" s="217"/>
      <c r="I9" s="211"/>
      <c r="J9" s="215"/>
      <c r="K9" s="215"/>
      <c r="L9" s="211"/>
      <c r="M9" s="215"/>
      <c r="N9" s="217"/>
      <c r="O9" s="211"/>
      <c r="P9" s="216"/>
      <c r="Q9" s="215"/>
      <c r="R9" s="27"/>
      <c r="S9" s="28"/>
      <c r="T9" s="88"/>
      <c r="U9" s="69"/>
      <c r="V9" s="61"/>
    </row>
    <row r="10" spans="1:26" ht="15" thickBot="1" x14ac:dyDescent="0.35">
      <c r="A10" s="147" t="s">
        <v>17</v>
      </c>
      <c r="B10" s="50"/>
      <c r="C10" s="141"/>
      <c r="D10" s="148">
        <f>SUM(D7:D9)</f>
        <v>5</v>
      </c>
      <c r="E10" s="148">
        <f>SUM(E7:E9)</f>
        <v>1</v>
      </c>
      <c r="F10" s="148"/>
      <c r="G10" s="148">
        <f>SUM(G7:G9)</f>
        <v>4</v>
      </c>
      <c r="H10" s="148">
        <f>SUM(H7:H9)</f>
        <v>2</v>
      </c>
      <c r="I10" s="148"/>
      <c r="J10" s="148">
        <f>SUM(J7:J9)</f>
        <v>0</v>
      </c>
      <c r="K10" s="148">
        <f>SUM(K7:K9)</f>
        <v>0</v>
      </c>
      <c r="L10" s="148"/>
      <c r="M10" s="148">
        <f>SUM(M7:M9)</f>
        <v>58</v>
      </c>
      <c r="N10" s="148">
        <f>SUM(N7:N9)</f>
        <v>2</v>
      </c>
      <c r="O10" s="149"/>
      <c r="P10" s="142">
        <f t="shared" si="1"/>
        <v>67</v>
      </c>
      <c r="Q10" s="148">
        <f t="shared" si="1"/>
        <v>5</v>
      </c>
      <c r="R10" s="143"/>
      <c r="S10" s="144">
        <f>SUM(Q10,P10)</f>
        <v>72</v>
      </c>
      <c r="T10" s="69"/>
      <c r="U10" s="69"/>
      <c r="V10" s="61"/>
    </row>
    <row r="11" spans="1:26" ht="5.0999999999999996" customHeight="1" thickBot="1" x14ac:dyDescent="0.35">
      <c r="A11" s="80"/>
      <c r="B11" s="42"/>
      <c r="C11" s="6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77"/>
      <c r="Q11" s="86"/>
      <c r="R11" s="75"/>
      <c r="S11" s="87"/>
      <c r="T11" s="88"/>
      <c r="U11" s="89"/>
      <c r="V11" s="61"/>
    </row>
    <row r="12" spans="1:26" x14ac:dyDescent="0.3">
      <c r="A12" s="26" t="s">
        <v>18</v>
      </c>
      <c r="B12" s="48" t="s">
        <v>13</v>
      </c>
      <c r="C12" s="73"/>
      <c r="D12" s="170">
        <v>2</v>
      </c>
      <c r="E12" s="174"/>
      <c r="F12" s="74"/>
      <c r="G12" s="170">
        <v>1</v>
      </c>
      <c r="H12" s="171"/>
      <c r="I12" s="137"/>
      <c r="J12" s="170">
        <v>1</v>
      </c>
      <c r="K12" s="173"/>
      <c r="L12" s="137"/>
      <c r="M12" s="170">
        <v>36</v>
      </c>
      <c r="N12" s="171">
        <v>2</v>
      </c>
      <c r="O12" s="137"/>
      <c r="P12" s="173">
        <f t="shared" ref="P12:Q19" si="2">SUM(M12,J12,G12,D12)</f>
        <v>40</v>
      </c>
      <c r="Q12" s="173">
        <f t="shared" si="2"/>
        <v>2</v>
      </c>
      <c r="R12" s="27"/>
      <c r="S12" s="28"/>
      <c r="T12" s="88"/>
      <c r="U12" s="89"/>
      <c r="V12" s="61"/>
    </row>
    <row r="13" spans="1:26" x14ac:dyDescent="0.3">
      <c r="A13" s="72"/>
      <c r="B13" s="49" t="s">
        <v>14</v>
      </c>
      <c r="C13" s="73"/>
      <c r="D13" s="180"/>
      <c r="E13" s="181"/>
      <c r="F13" s="74"/>
      <c r="G13" s="176">
        <v>1</v>
      </c>
      <c r="H13" s="178"/>
      <c r="I13" s="137"/>
      <c r="J13" s="176">
        <v>1</v>
      </c>
      <c r="K13" s="177"/>
      <c r="L13" s="137"/>
      <c r="M13" s="176">
        <v>11</v>
      </c>
      <c r="N13" s="178">
        <v>1</v>
      </c>
      <c r="O13" s="137"/>
      <c r="P13" s="177">
        <f>SUM(M13,J13,G13,N13)</f>
        <v>14</v>
      </c>
      <c r="Q13" s="177"/>
      <c r="R13" s="27"/>
      <c r="S13" s="28"/>
      <c r="T13" s="88"/>
      <c r="U13" s="69"/>
      <c r="V13">
        <f>P13+Q13</f>
        <v>14</v>
      </c>
    </row>
    <row r="14" spans="1:26" x14ac:dyDescent="0.3">
      <c r="A14" s="68"/>
      <c r="B14" s="213" t="s">
        <v>21</v>
      </c>
      <c r="C14" s="73"/>
      <c r="D14" s="214"/>
      <c r="E14" s="212"/>
      <c r="F14" s="210"/>
      <c r="G14" s="215"/>
      <c r="H14" s="217"/>
      <c r="I14" s="211"/>
      <c r="J14" s="215"/>
      <c r="K14" s="215"/>
      <c r="L14" s="211"/>
      <c r="M14" s="215">
        <v>4</v>
      </c>
      <c r="N14" s="217"/>
      <c r="O14" s="211"/>
      <c r="P14" s="216"/>
      <c r="Q14" s="215"/>
      <c r="R14" s="27"/>
      <c r="S14" s="28"/>
      <c r="T14" s="88"/>
      <c r="U14" s="69"/>
      <c r="V14" s="61"/>
    </row>
    <row r="15" spans="1:26" ht="15" thickBot="1" x14ac:dyDescent="0.35">
      <c r="A15" s="147" t="s">
        <v>19</v>
      </c>
      <c r="B15" s="50"/>
      <c r="C15" s="78"/>
      <c r="D15" s="148">
        <f>SUM(D12:D14)</f>
        <v>2</v>
      </c>
      <c r="E15" s="148">
        <f>SUM(E12:E14)</f>
        <v>0</v>
      </c>
      <c r="F15" s="85"/>
      <c r="G15" s="148">
        <f>SUM(G12:G14)</f>
        <v>2</v>
      </c>
      <c r="H15" s="148">
        <f>SUM(H12:H14)</f>
        <v>0</v>
      </c>
      <c r="I15" s="148"/>
      <c r="J15" s="148">
        <f>SUM(J12:J14)</f>
        <v>2</v>
      </c>
      <c r="K15" s="148">
        <f>SUM(K12:K14)</f>
        <v>0</v>
      </c>
      <c r="L15" s="148"/>
      <c r="M15" s="148">
        <f>SUM(M12:M14)</f>
        <v>51</v>
      </c>
      <c r="N15" s="148">
        <f>SUM(N12:N14)</f>
        <v>3</v>
      </c>
      <c r="O15" s="148"/>
      <c r="P15" s="142">
        <f t="shared" si="2"/>
        <v>57</v>
      </c>
      <c r="Q15" s="148">
        <f t="shared" si="2"/>
        <v>3</v>
      </c>
      <c r="R15" s="143"/>
      <c r="S15" s="144">
        <f>SUM(P15:Q15)</f>
        <v>60</v>
      </c>
      <c r="T15" s="88"/>
      <c r="U15" s="69"/>
      <c r="V15" s="61"/>
    </row>
    <row r="16" spans="1:26" ht="5.0999999999999996" customHeight="1" thickBot="1" x14ac:dyDescent="0.35">
      <c r="A16" s="80"/>
      <c r="B16" s="42"/>
      <c r="C16" s="6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92"/>
      <c r="Q16" s="93"/>
      <c r="R16" s="94"/>
      <c r="S16" s="75"/>
      <c r="T16" s="88"/>
      <c r="U16" s="69"/>
      <c r="V16" s="61"/>
    </row>
    <row r="17" spans="1:24" x14ac:dyDescent="0.3">
      <c r="A17" s="30" t="s">
        <v>20</v>
      </c>
      <c r="B17" s="51" t="s">
        <v>13</v>
      </c>
      <c r="C17" s="62"/>
      <c r="D17" s="175"/>
      <c r="E17" s="175"/>
      <c r="F17" s="77"/>
      <c r="G17" s="173"/>
      <c r="H17" s="175"/>
      <c r="I17" s="77"/>
      <c r="J17" s="173"/>
      <c r="K17" s="175"/>
      <c r="L17" s="77"/>
      <c r="M17" s="173">
        <v>20</v>
      </c>
      <c r="N17" s="173">
        <v>8</v>
      </c>
      <c r="O17" s="139"/>
      <c r="P17" s="173">
        <f t="shared" si="2"/>
        <v>20</v>
      </c>
      <c r="Q17" s="173">
        <f t="shared" si="2"/>
        <v>8</v>
      </c>
      <c r="R17" s="27"/>
      <c r="S17" s="28"/>
      <c r="T17" s="88"/>
      <c r="U17" s="69"/>
      <c r="V17" s="61"/>
    </row>
    <row r="18" spans="1:24" x14ac:dyDescent="0.3">
      <c r="A18" s="72"/>
      <c r="B18" s="52" t="s">
        <v>14</v>
      </c>
      <c r="C18" s="62"/>
      <c r="D18" s="182"/>
      <c r="E18" s="182"/>
      <c r="F18" s="77"/>
      <c r="G18" s="177"/>
      <c r="H18" s="182"/>
      <c r="I18" s="77"/>
      <c r="J18" s="177"/>
      <c r="K18" s="182"/>
      <c r="L18" s="77"/>
      <c r="M18" s="177">
        <v>6</v>
      </c>
      <c r="N18" s="261"/>
      <c r="O18" s="139"/>
      <c r="P18" s="261">
        <f t="shared" si="2"/>
        <v>6</v>
      </c>
      <c r="Q18" s="261"/>
      <c r="R18" s="27"/>
      <c r="S18" s="28"/>
      <c r="T18" s="88"/>
      <c r="U18" s="69"/>
      <c r="V18">
        <f>P18+Q18</f>
        <v>6</v>
      </c>
    </row>
    <row r="19" spans="1:24" x14ac:dyDescent="0.3">
      <c r="A19" s="68"/>
      <c r="B19" s="183" t="s">
        <v>21</v>
      </c>
      <c r="C19" s="62"/>
      <c r="D19" s="212"/>
      <c r="E19" s="186"/>
      <c r="F19" s="91"/>
      <c r="G19" s="186"/>
      <c r="H19" s="186"/>
      <c r="I19" s="77"/>
      <c r="J19" s="184"/>
      <c r="K19" s="184"/>
      <c r="L19" s="77"/>
      <c r="M19" s="216">
        <v>1</v>
      </c>
      <c r="N19" s="216"/>
      <c r="O19" s="139"/>
      <c r="P19" s="217">
        <f t="shared" si="2"/>
        <v>1</v>
      </c>
      <c r="Q19" s="217">
        <f t="shared" si="2"/>
        <v>0</v>
      </c>
      <c r="R19" s="27"/>
      <c r="S19" s="28"/>
      <c r="T19" s="88"/>
      <c r="U19" s="69"/>
      <c r="V19" s="61"/>
    </row>
    <row r="20" spans="1:24" ht="15" thickBot="1" x14ac:dyDescent="0.35">
      <c r="A20" s="140" t="s">
        <v>22</v>
      </c>
      <c r="B20" s="58"/>
      <c r="C20" s="95"/>
      <c r="D20" s="142">
        <f>SUM(D17:D19)</f>
        <v>0</v>
      </c>
      <c r="E20" s="142">
        <f>SUM(E17:E19)</f>
        <v>0</v>
      </c>
      <c r="F20" s="199"/>
      <c r="G20" s="142">
        <f>SUM(G17:G19)</f>
        <v>0</v>
      </c>
      <c r="H20" s="142">
        <f>SUM(H17:H19)</f>
        <v>0</v>
      </c>
      <c r="I20" s="142"/>
      <c r="J20" s="142">
        <f>SUM(J17:J19)</f>
        <v>0</v>
      </c>
      <c r="K20" s="142">
        <f>SUM(K17:K19)</f>
        <v>0</v>
      </c>
      <c r="L20" s="142"/>
      <c r="M20" s="142">
        <f>SUM(M17:M19)</f>
        <v>27</v>
      </c>
      <c r="N20" s="142">
        <f>SUM(N17:N19)</f>
        <v>8</v>
      </c>
      <c r="O20" s="142"/>
      <c r="P20" s="142">
        <f>SUM(M20,J20,G20,D20)</f>
        <v>27</v>
      </c>
      <c r="Q20" s="142">
        <f>SUM(N20,K20,H20,E20)</f>
        <v>8</v>
      </c>
      <c r="R20" s="158"/>
      <c r="S20" s="144">
        <f>SUM(P20:Q20)</f>
        <v>35</v>
      </c>
      <c r="T20" s="96"/>
      <c r="U20" s="69"/>
      <c r="V20" s="61"/>
    </row>
    <row r="21" spans="1:24" ht="15" thickBot="1" x14ac:dyDescent="0.35">
      <c r="A21" s="97"/>
      <c r="B21" s="53"/>
      <c r="C21" s="99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4"/>
      <c r="Q21" s="27"/>
      <c r="R21" s="27"/>
      <c r="S21" s="27"/>
      <c r="T21" s="290">
        <f>SUM(S20,S15,S10,S5)</f>
        <v>302</v>
      </c>
      <c r="U21" s="101"/>
      <c r="V21" s="61"/>
    </row>
    <row r="22" spans="1:24" ht="5.0999999999999996" customHeight="1" x14ac:dyDescent="0.3">
      <c r="A22" s="97"/>
      <c r="B22" s="53"/>
      <c r="C22" s="99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92"/>
      <c r="Q22" s="75"/>
      <c r="R22" s="75"/>
      <c r="S22" s="75"/>
      <c r="T22" s="99"/>
      <c r="U22" s="101"/>
      <c r="V22" s="61"/>
    </row>
    <row r="23" spans="1:24" ht="16.2" thickBot="1" x14ac:dyDescent="0.35">
      <c r="A23" s="38" t="s">
        <v>23</v>
      </c>
      <c r="B23" s="3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20"/>
      <c r="U23" s="32"/>
      <c r="V23" s="31"/>
    </row>
    <row r="24" spans="1:24" ht="13.5" customHeight="1" thickBot="1" x14ac:dyDescent="0.35">
      <c r="A24" s="155"/>
      <c r="B24" s="188"/>
      <c r="C24" s="190"/>
      <c r="D24" s="191"/>
      <c r="E24" s="191"/>
      <c r="F24" s="75"/>
      <c r="G24" s="192"/>
      <c r="H24" s="193"/>
      <c r="I24" s="75"/>
      <c r="J24" s="192"/>
      <c r="K24" s="189"/>
      <c r="L24" s="75"/>
      <c r="M24" s="194"/>
      <c r="N24" s="189"/>
      <c r="O24" s="75"/>
      <c r="P24" s="194"/>
      <c r="Q24" s="193"/>
      <c r="R24" s="198"/>
      <c r="S24" s="84"/>
      <c r="T24" s="89"/>
      <c r="U24" s="101"/>
      <c r="V24" s="99"/>
    </row>
    <row r="25" spans="1:24" ht="13.5" customHeight="1" x14ac:dyDescent="0.3">
      <c r="A25" s="226" t="s">
        <v>86</v>
      </c>
      <c r="B25" s="232"/>
      <c r="C25" s="233"/>
      <c r="D25" s="238"/>
      <c r="E25" s="234"/>
      <c r="F25" s="235"/>
      <c r="G25" s="234"/>
      <c r="H25" s="234"/>
      <c r="I25" s="235"/>
      <c r="J25" s="234"/>
      <c r="K25" s="234"/>
      <c r="L25" s="235"/>
      <c r="M25" s="236"/>
      <c r="N25" s="234"/>
      <c r="O25" s="235"/>
      <c r="P25" s="237"/>
      <c r="Q25" s="281"/>
      <c r="R25" s="198"/>
      <c r="S25" s="195"/>
      <c r="T25" s="101"/>
      <c r="U25" s="101"/>
      <c r="V25" s="99"/>
    </row>
    <row r="26" spans="1:24" ht="13.5" customHeight="1" x14ac:dyDescent="0.3">
      <c r="A26" s="231" t="s">
        <v>16</v>
      </c>
      <c r="B26" s="232"/>
      <c r="C26" s="233"/>
      <c r="D26" s="234"/>
      <c r="E26" s="234"/>
      <c r="F26" s="235"/>
      <c r="G26" s="234"/>
      <c r="H26" s="234"/>
      <c r="I26" s="235"/>
      <c r="J26" s="234"/>
      <c r="K26" s="234"/>
      <c r="L26" s="235"/>
      <c r="M26" s="236"/>
      <c r="N26" s="234"/>
      <c r="O26" s="235"/>
      <c r="P26" s="225">
        <f>SUM(M26,J26,G26,D26)</f>
        <v>0</v>
      </c>
      <c r="Q26" s="237"/>
      <c r="R26" s="75"/>
      <c r="S26" s="195"/>
      <c r="T26" s="101"/>
      <c r="U26" s="101"/>
      <c r="X26" s="196" t="s">
        <v>68</v>
      </c>
    </row>
    <row r="27" spans="1:24" ht="13.5" customHeight="1" x14ac:dyDescent="0.3">
      <c r="A27" s="231" t="s">
        <v>18</v>
      </c>
      <c r="B27" s="232"/>
      <c r="C27" s="233"/>
      <c r="D27" s="234"/>
      <c r="E27" s="234"/>
      <c r="F27" s="235"/>
      <c r="G27" s="234"/>
      <c r="H27" s="234"/>
      <c r="I27" s="235"/>
      <c r="J27" s="234"/>
      <c r="K27" s="234"/>
      <c r="L27" s="235"/>
      <c r="M27" s="236"/>
      <c r="N27" s="238"/>
      <c r="O27" s="235"/>
      <c r="P27" s="225"/>
      <c r="Q27" s="237">
        <f t="shared" ref="Q27" si="3">SUM(N27,K27,H27,E27)</f>
        <v>0</v>
      </c>
      <c r="R27" s="75"/>
      <c r="S27" s="195"/>
      <c r="T27" s="101"/>
      <c r="U27" s="101"/>
      <c r="V27" s="99"/>
      <c r="X27" s="196"/>
    </row>
    <row r="28" spans="1:24" ht="13.5" customHeight="1" x14ac:dyDescent="0.3">
      <c r="A28" s="231" t="s">
        <v>20</v>
      </c>
      <c r="B28" s="232"/>
      <c r="C28" s="233"/>
      <c r="D28" s="234"/>
      <c r="E28" s="234"/>
      <c r="F28" s="235"/>
      <c r="G28" s="234"/>
      <c r="H28" s="234"/>
      <c r="I28" s="235"/>
      <c r="J28" s="234"/>
      <c r="K28" s="234"/>
      <c r="L28" s="235"/>
      <c r="M28" s="236">
        <v>1</v>
      </c>
      <c r="N28" s="234"/>
      <c r="O28" s="235"/>
      <c r="P28" s="225">
        <f t="shared" ref="P28" si="4">SUM(M28,J28,G28,D28)</f>
        <v>1</v>
      </c>
      <c r="Q28" s="237"/>
      <c r="R28" s="75"/>
      <c r="S28" s="195"/>
      <c r="T28" s="101"/>
      <c r="U28" s="101"/>
      <c r="V28" s="99"/>
      <c r="X28" s="196"/>
    </row>
    <row r="29" spans="1:24" ht="13.5" customHeight="1" thickBot="1" x14ac:dyDescent="0.35">
      <c r="A29" s="227" t="s">
        <v>22</v>
      </c>
      <c r="B29" s="228"/>
      <c r="C29" s="229"/>
      <c r="D29" s="230">
        <f t="shared" ref="D29:K29" si="5">SUM(D25:D28)</f>
        <v>0</v>
      </c>
      <c r="E29" s="230">
        <f t="shared" si="5"/>
        <v>0</v>
      </c>
      <c r="F29" s="230"/>
      <c r="G29" s="230">
        <f t="shared" si="5"/>
        <v>0</v>
      </c>
      <c r="H29" s="230">
        <f t="shared" si="5"/>
        <v>0</v>
      </c>
      <c r="I29" s="230"/>
      <c r="J29" s="230">
        <f t="shared" si="5"/>
        <v>0</v>
      </c>
      <c r="K29" s="230">
        <f t="shared" si="5"/>
        <v>0</v>
      </c>
      <c r="L29" s="230"/>
      <c r="M29" s="230">
        <f>SUM(M25:M28)</f>
        <v>1</v>
      </c>
      <c r="N29" s="230">
        <f>SUM(N25:N28)</f>
        <v>0</v>
      </c>
      <c r="O29" s="75"/>
      <c r="P29" s="185">
        <f>SUM(M29,J29,G29,D29)</f>
        <v>1</v>
      </c>
      <c r="Q29" s="185">
        <f>SUM(N29,K29,H29,E29)</f>
        <v>0</v>
      </c>
      <c r="R29" s="138"/>
      <c r="S29" s="144">
        <f>SUM(P29:Q29)</f>
        <v>1</v>
      </c>
      <c r="T29" s="101"/>
      <c r="U29" s="101"/>
      <c r="V29">
        <f>P29+Q29</f>
        <v>1</v>
      </c>
    </row>
    <row r="30" spans="1:24" ht="13.5" customHeight="1" x14ac:dyDescent="0.3">
      <c r="A30" s="155"/>
      <c r="B30" s="3"/>
      <c r="C30" s="102"/>
      <c r="D30" s="75"/>
      <c r="E30" s="75"/>
      <c r="F30" s="75"/>
      <c r="G30" s="75"/>
      <c r="H30" s="75"/>
      <c r="I30" s="75"/>
      <c r="J30" s="75"/>
      <c r="K30" s="75"/>
      <c r="L30" s="75"/>
      <c r="M30" s="27"/>
      <c r="N30" s="75"/>
      <c r="O30" s="75"/>
      <c r="P30" s="75"/>
      <c r="Q30" s="75"/>
      <c r="R30" s="75"/>
      <c r="S30" s="282"/>
      <c r="T30" s="89"/>
      <c r="U30" s="101"/>
      <c r="V30" s="99"/>
    </row>
    <row r="31" spans="1:24" ht="13.5" customHeight="1" thickBot="1" x14ac:dyDescent="0.35">
      <c r="A31" s="156" t="s">
        <v>24</v>
      </c>
      <c r="B31" s="157"/>
      <c r="C31" s="134"/>
      <c r="D31" s="103"/>
      <c r="E31" s="103"/>
      <c r="F31" s="103"/>
      <c r="G31" s="103"/>
      <c r="H31" s="103"/>
      <c r="I31" s="103"/>
      <c r="J31" s="103"/>
      <c r="K31" s="103"/>
      <c r="L31" s="103"/>
      <c r="M31" s="151"/>
      <c r="N31" s="103"/>
      <c r="O31" s="103"/>
      <c r="P31" s="151"/>
      <c r="Q31" s="103"/>
      <c r="R31" s="283"/>
      <c r="T31" s="197"/>
      <c r="U31" s="88"/>
      <c r="V31" s="99"/>
    </row>
    <row r="32" spans="1:24" ht="15" thickBot="1" x14ac:dyDescent="0.35">
      <c r="A32" s="97"/>
      <c r="B32" s="98"/>
      <c r="C32" s="99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6" t="s">
        <v>25</v>
      </c>
      <c r="Q32" s="75"/>
      <c r="R32" s="75"/>
      <c r="S32" s="75"/>
      <c r="T32" s="291">
        <f>SUM(S29)</f>
        <v>1</v>
      </c>
      <c r="U32" s="101"/>
      <c r="V32" s="61"/>
    </row>
    <row r="33" spans="1:22" ht="15" thickBot="1" x14ac:dyDescent="0.35">
      <c r="A33" s="80"/>
      <c r="B33" s="81"/>
      <c r="C33" s="62"/>
      <c r="D33" s="70"/>
      <c r="E33" s="70"/>
      <c r="F33" s="70"/>
      <c r="G33" s="70"/>
      <c r="H33" s="70"/>
      <c r="I33" s="70"/>
      <c r="J33" s="104"/>
      <c r="K33" s="104"/>
      <c r="L33" s="104"/>
      <c r="M33" s="104"/>
      <c r="N33" s="104"/>
      <c r="O33" s="105"/>
      <c r="P33" s="284"/>
      <c r="Q33" s="285"/>
      <c r="S33" s="75"/>
      <c r="T33" s="286"/>
      <c r="U33" s="287" t="s">
        <v>99</v>
      </c>
      <c r="V33" s="292">
        <f>SUM(V29,V18,V13,V8,V4)</f>
        <v>39</v>
      </c>
    </row>
    <row r="34" spans="1:22" ht="16.2" thickBot="1" x14ac:dyDescent="0.35">
      <c r="A34" s="159" t="s">
        <v>26</v>
      </c>
      <c r="B34" s="160"/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3"/>
      <c r="Q34" s="164"/>
      <c r="R34" s="164"/>
      <c r="S34" s="164"/>
      <c r="T34" s="288" t="s">
        <v>83</v>
      </c>
      <c r="U34" s="289">
        <f>SUM(T32,T21)</f>
        <v>303</v>
      </c>
    </row>
    <row r="35" spans="1:22" ht="14.25" customHeight="1" x14ac:dyDescent="0.3">
      <c r="A35" s="106"/>
      <c r="B35" s="100"/>
      <c r="C35" s="9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07"/>
      <c r="Q35" s="108"/>
      <c r="R35" s="108"/>
      <c r="S35" s="108"/>
      <c r="T35" s="109"/>
      <c r="U35" s="62"/>
      <c r="V35" s="61"/>
    </row>
    <row r="36" spans="1:22" x14ac:dyDescent="0.3">
      <c r="A36" s="7" t="s">
        <v>100</v>
      </c>
      <c r="B36" s="12"/>
      <c r="C36" s="7"/>
      <c r="D36" s="12"/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">
        <v>0</v>
      </c>
      <c r="U36" s="7"/>
      <c r="V36" s="7"/>
    </row>
    <row r="37" spans="1:22" x14ac:dyDescent="0.3">
      <c r="A37" s="7" t="s">
        <v>101</v>
      </c>
      <c r="B37" s="12"/>
      <c r="C37" s="7"/>
      <c r="D37" s="11"/>
      <c r="E37" s="11"/>
      <c r="F37" s="11"/>
      <c r="G37" s="39"/>
      <c r="H37" s="39"/>
      <c r="I37" s="39"/>
      <c r="J37" s="39"/>
      <c r="K37" s="39"/>
      <c r="L37" s="39"/>
      <c r="M37" s="39"/>
      <c r="N37" s="11"/>
      <c r="O37" s="11"/>
      <c r="P37" s="11"/>
      <c r="Q37" s="11"/>
      <c r="R37" s="11"/>
      <c r="S37" s="11"/>
      <c r="T37" s="7">
        <v>2</v>
      </c>
      <c r="U37" s="7"/>
      <c r="V37" s="2"/>
    </row>
    <row r="38" spans="1:22" ht="15" thickBot="1" x14ac:dyDescent="0.35">
      <c r="A38" s="7" t="s">
        <v>102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"/>
      <c r="T38" s="1"/>
      <c r="U38" s="1"/>
      <c r="V38" s="1"/>
    </row>
    <row r="39" spans="1:22" x14ac:dyDescent="0.3">
      <c r="A39" s="207" t="s">
        <v>114</v>
      </c>
      <c r="B39" s="165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62" t="s">
        <v>84</v>
      </c>
      <c r="U39" s="294">
        <f>SUM(U34,T36,T37)</f>
        <v>305</v>
      </c>
    </row>
    <row r="40" spans="1:22" ht="15" thickBot="1" x14ac:dyDescent="0.35">
      <c r="A40" s="208" t="s">
        <v>73</v>
      </c>
      <c r="B40" s="126"/>
      <c r="C40" s="127" t="s">
        <v>82</v>
      </c>
      <c r="D40" s="128"/>
      <c r="E40" s="128"/>
      <c r="F40" s="128"/>
      <c r="G40" s="128"/>
      <c r="H40" s="128"/>
      <c r="I40" s="128"/>
      <c r="J40" s="128"/>
      <c r="K40" s="129"/>
      <c r="L40" s="129"/>
      <c r="M40" s="129"/>
      <c r="N40" s="129"/>
      <c r="O40" s="128"/>
      <c r="P40" s="128"/>
      <c r="Q40" s="128"/>
      <c r="R40" s="128"/>
      <c r="S40" s="128"/>
      <c r="T40" s="263" t="s">
        <v>85</v>
      </c>
      <c r="U40" s="253">
        <v>302.39999999999998</v>
      </c>
    </row>
    <row r="41" spans="1:22" ht="5.0999999999999996" customHeight="1" x14ac:dyDescent="0.3">
      <c r="A41" s="62"/>
      <c r="B41" s="81"/>
      <c r="C41" s="9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2"/>
      <c r="U41" s="90"/>
      <c r="V41" s="61"/>
    </row>
    <row r="42" spans="1:22" x14ac:dyDescent="0.3">
      <c r="A42" s="274" t="s">
        <v>111</v>
      </c>
      <c r="B42" s="112"/>
      <c r="C42" s="111"/>
      <c r="D42" s="113"/>
      <c r="E42" s="167"/>
      <c r="F42" s="113"/>
      <c r="G42" s="113"/>
      <c r="H42" s="113"/>
      <c r="I42" s="113"/>
      <c r="J42" s="113"/>
      <c r="K42" s="113"/>
      <c r="L42" s="113"/>
      <c r="M42" s="113"/>
      <c r="N42" s="110"/>
      <c r="O42" s="110"/>
      <c r="P42" s="110"/>
      <c r="Q42" s="110"/>
      <c r="R42" s="110"/>
      <c r="S42" s="110"/>
      <c r="T42" s="61"/>
      <c r="U42" s="61"/>
      <c r="V42" s="61"/>
    </row>
    <row r="43" spans="1:22" ht="15" thickBot="1" x14ac:dyDescent="0.35">
      <c r="A43" s="111"/>
      <c r="B43" s="168" t="s">
        <v>110</v>
      </c>
      <c r="C43" s="111"/>
      <c r="D43" s="113"/>
      <c r="E43" s="113"/>
      <c r="F43" s="113"/>
      <c r="G43" s="113"/>
      <c r="H43" s="113"/>
      <c r="I43" s="113"/>
      <c r="J43" s="113"/>
      <c r="K43" s="113"/>
      <c r="L43" s="113"/>
      <c r="M43" s="114"/>
      <c r="N43" s="110"/>
      <c r="O43" s="110"/>
      <c r="P43" s="110"/>
      <c r="Q43" s="110"/>
      <c r="R43" s="110"/>
      <c r="S43" s="110"/>
      <c r="T43" s="61"/>
      <c r="U43" s="61"/>
      <c r="V43" s="61"/>
    </row>
    <row r="44" spans="1:22" ht="30" customHeight="1" x14ac:dyDescent="0.3">
      <c r="A44" s="61"/>
      <c r="B44" s="275" t="s">
        <v>94</v>
      </c>
      <c r="C44" s="61"/>
      <c r="D44" s="110"/>
      <c r="E44" s="110"/>
      <c r="F44" s="110"/>
      <c r="G44" s="54"/>
      <c r="H44" s="55" t="s">
        <v>27</v>
      </c>
      <c r="I44" s="10"/>
      <c r="J44" s="21"/>
      <c r="K44" s="14" t="s">
        <v>28</v>
      </c>
      <c r="L44" s="10"/>
      <c r="M44" s="21"/>
      <c r="N44" s="14" t="s">
        <v>29</v>
      </c>
      <c r="O44" s="10"/>
      <c r="P44" s="116"/>
      <c r="Q44" s="14" t="s">
        <v>30</v>
      </c>
      <c r="R44" s="5"/>
      <c r="S44" s="13"/>
      <c r="T44" s="14" t="s">
        <v>31</v>
      </c>
      <c r="U44" s="44"/>
      <c r="V44" s="59" t="s">
        <v>98</v>
      </c>
    </row>
    <row r="45" spans="1:22" x14ac:dyDescent="0.3">
      <c r="A45" s="61"/>
      <c r="B45" s="275"/>
      <c r="C45" s="209"/>
      <c r="D45" s="276" t="s">
        <v>95</v>
      </c>
      <c r="E45" s="11"/>
      <c r="F45" s="11"/>
      <c r="G45" s="277">
        <f>H45/H47</f>
        <v>0.14851485148514851</v>
      </c>
      <c r="H45" s="16">
        <v>45</v>
      </c>
      <c r="I45" s="11"/>
      <c r="J45" s="15">
        <f>K45/K47</f>
        <v>0.16666666666666666</v>
      </c>
      <c r="K45" s="16">
        <v>23</v>
      </c>
      <c r="L45" s="11"/>
      <c r="M45" s="15">
        <f>N45/N47</f>
        <v>0.14492753623188406</v>
      </c>
      <c r="N45" s="16">
        <v>10</v>
      </c>
      <c r="O45" s="11"/>
      <c r="P45" s="15">
        <f>Q45/Q47</f>
        <v>0.15</v>
      </c>
      <c r="Q45" s="16">
        <v>9</v>
      </c>
      <c r="R45" s="11"/>
      <c r="S45" s="15">
        <f>T45/T47</f>
        <v>8.3333333333333329E-2</v>
      </c>
      <c r="T45" s="16">
        <v>3</v>
      </c>
      <c r="U45" s="15">
        <v>0</v>
      </c>
      <c r="V45" s="16">
        <v>0</v>
      </c>
    </row>
    <row r="46" spans="1:22" ht="15" thickBot="1" x14ac:dyDescent="0.35">
      <c r="A46" s="61"/>
      <c r="B46" s="275"/>
      <c r="C46" s="209"/>
      <c r="D46" s="276" t="s">
        <v>96</v>
      </c>
      <c r="E46" s="11"/>
      <c r="F46" s="11"/>
      <c r="G46" s="278">
        <f>H46/H47</f>
        <v>0.85148514851485146</v>
      </c>
      <c r="H46" s="17">
        <v>258</v>
      </c>
      <c r="I46" s="11"/>
      <c r="J46" s="279">
        <f>K46/K47</f>
        <v>0.83333333333333337</v>
      </c>
      <c r="K46" s="17">
        <v>115</v>
      </c>
      <c r="L46" s="11"/>
      <c r="M46" s="279">
        <f>N46/N47</f>
        <v>0.85507246376811596</v>
      </c>
      <c r="N46" s="17">
        <v>59</v>
      </c>
      <c r="O46" s="11"/>
      <c r="P46" s="279">
        <f>Q46/Q47</f>
        <v>0.85</v>
      </c>
      <c r="Q46" s="17">
        <v>51</v>
      </c>
      <c r="R46" s="11"/>
      <c r="S46" s="279">
        <f>T46/T47</f>
        <v>0.91666666666666663</v>
      </c>
      <c r="T46" s="17">
        <v>33</v>
      </c>
      <c r="U46" s="280" t="s">
        <v>97</v>
      </c>
      <c r="V46" s="17">
        <v>2</v>
      </c>
    </row>
    <row r="47" spans="1:22" ht="15" thickBot="1" x14ac:dyDescent="0.35">
      <c r="A47" s="61"/>
      <c r="B47" s="115"/>
      <c r="C47" s="61"/>
      <c r="D47" s="265"/>
      <c r="E47" s="266"/>
      <c r="F47" s="266"/>
      <c r="G47" s="56">
        <f>SUM(G45:G46)</f>
        <v>1</v>
      </c>
      <c r="H47" s="17">
        <f>SUM(H45:H46)</f>
        <v>303</v>
      </c>
      <c r="I47" s="110"/>
      <c r="J47" s="56">
        <f>SUM(J45:J46)</f>
        <v>1</v>
      </c>
      <c r="K47" s="19">
        <f>SUM(K45:K46)</f>
        <v>138</v>
      </c>
      <c r="L47" s="110"/>
      <c r="M47" s="56">
        <f>SUM(M45:M46)</f>
        <v>1</v>
      </c>
      <c r="N47" s="19">
        <f>SUM(N45:N46)</f>
        <v>69</v>
      </c>
      <c r="O47" s="110"/>
      <c r="P47" s="56">
        <f>SUM(P45:P46)</f>
        <v>1</v>
      </c>
      <c r="Q47" s="19">
        <f>SUM(Q45:Q46)</f>
        <v>60</v>
      </c>
      <c r="R47" s="79"/>
      <c r="S47" s="56">
        <f>SUM(S45:S46)</f>
        <v>1</v>
      </c>
      <c r="T47" s="17">
        <f>SUM(T45:T46)</f>
        <v>36</v>
      </c>
      <c r="U47" s="60">
        <v>1</v>
      </c>
      <c r="V47" s="46">
        <f>SUM(V45:V46)</f>
        <v>2</v>
      </c>
    </row>
    <row r="48" spans="1:22" ht="3.6" customHeight="1" thickBot="1" x14ac:dyDescent="0.35">
      <c r="A48" s="61"/>
      <c r="B48" s="115"/>
      <c r="C48" s="61"/>
      <c r="D48" s="264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61"/>
      <c r="U48" s="61"/>
      <c r="V48" s="61"/>
    </row>
    <row r="49" spans="1:22" ht="27" x14ac:dyDescent="0.3">
      <c r="A49" s="2"/>
      <c r="C49" s="9"/>
      <c r="D49" s="254" t="s">
        <v>87</v>
      </c>
      <c r="E49" s="10"/>
      <c r="F49" s="10"/>
      <c r="G49" s="54"/>
      <c r="H49" s="55" t="s">
        <v>27</v>
      </c>
      <c r="I49" s="10"/>
      <c r="J49" s="21"/>
      <c r="K49" s="14" t="s">
        <v>28</v>
      </c>
      <c r="L49" s="10"/>
      <c r="M49" s="21"/>
      <c r="N49" s="14" t="s">
        <v>29</v>
      </c>
      <c r="O49" s="10"/>
      <c r="P49" s="116"/>
      <c r="Q49" s="14" t="s">
        <v>30</v>
      </c>
      <c r="R49" s="5"/>
      <c r="S49" s="13"/>
      <c r="T49" s="14" t="s">
        <v>31</v>
      </c>
      <c r="U49" s="44"/>
      <c r="V49" s="59" t="s">
        <v>98</v>
      </c>
    </row>
    <row r="50" spans="1:22" ht="12.75" customHeight="1" x14ac:dyDescent="0.3">
      <c r="A50" s="61"/>
      <c r="B50" s="81"/>
      <c r="C50" s="62"/>
      <c r="D50" s="23" t="s">
        <v>32</v>
      </c>
      <c r="E50" s="110"/>
      <c r="F50" s="110"/>
      <c r="G50" s="15">
        <f>SUM(H50/H58)</f>
        <v>0.79537953795379535</v>
      </c>
      <c r="H50" s="16">
        <v>241</v>
      </c>
      <c r="I50" s="110"/>
      <c r="J50" s="15">
        <f>K50/K58</f>
        <v>0.79710144927536231</v>
      </c>
      <c r="K50" s="16">
        <v>110</v>
      </c>
      <c r="L50" s="110"/>
      <c r="M50" s="15">
        <f>SUM(N50/N58)</f>
        <v>0.88405797101449279</v>
      </c>
      <c r="N50" s="16">
        <v>61</v>
      </c>
      <c r="O50" s="110"/>
      <c r="P50" s="15">
        <f>SUM(Q50/Q58)</f>
        <v>0.78333333333333333</v>
      </c>
      <c r="Q50" s="16">
        <v>47</v>
      </c>
      <c r="R50" s="71"/>
      <c r="S50" s="15">
        <f>SUM(T50/T58)</f>
        <v>0.63888888888888884</v>
      </c>
      <c r="T50" s="16">
        <v>23</v>
      </c>
      <c r="U50" s="187">
        <v>1</v>
      </c>
      <c r="V50" s="45">
        <v>2</v>
      </c>
    </row>
    <row r="51" spans="1:22" ht="12.75" customHeight="1" x14ac:dyDescent="0.3">
      <c r="A51" s="61"/>
      <c r="B51" s="81"/>
      <c r="C51" s="62"/>
      <c r="D51" s="23" t="s">
        <v>33</v>
      </c>
      <c r="E51" s="110"/>
      <c r="F51" s="110"/>
      <c r="G51" s="15">
        <f>SUM(H51/H58)</f>
        <v>4.6204620462046202E-2</v>
      </c>
      <c r="H51" s="16">
        <v>14</v>
      </c>
      <c r="I51" s="110"/>
      <c r="J51" s="15">
        <f>SUM(K51/K58)</f>
        <v>5.0724637681159424E-2</v>
      </c>
      <c r="K51" s="16">
        <v>7</v>
      </c>
      <c r="L51" s="110"/>
      <c r="M51" s="15">
        <f>SUM(N51/N58)</f>
        <v>1.4492753623188406E-2</v>
      </c>
      <c r="N51" s="16">
        <v>1</v>
      </c>
      <c r="O51" s="110"/>
      <c r="P51" s="15">
        <f>SUM(Q51/Q58)</f>
        <v>8.3333333333333329E-2</v>
      </c>
      <c r="Q51" s="16">
        <v>5</v>
      </c>
      <c r="R51" s="71"/>
      <c r="S51" s="15">
        <f>SUM(T51/T58)</f>
        <v>2.7777777777777776E-2</v>
      </c>
      <c r="T51" s="16">
        <v>1</v>
      </c>
      <c r="U51" s="15">
        <v>0</v>
      </c>
      <c r="V51" s="45">
        <v>0</v>
      </c>
    </row>
    <row r="52" spans="1:22" ht="12.75" customHeight="1" x14ac:dyDescent="0.3">
      <c r="A52" s="61"/>
      <c r="B52" s="81"/>
      <c r="C52" s="62"/>
      <c r="D52" s="23" t="s">
        <v>34</v>
      </c>
      <c r="E52" s="110"/>
      <c r="F52" s="110"/>
      <c r="G52" s="15">
        <f>SUM(H52/H58)</f>
        <v>2.6402640264026403E-2</v>
      </c>
      <c r="H52" s="16">
        <v>8</v>
      </c>
      <c r="I52" s="110"/>
      <c r="J52" s="15">
        <f>SUM(K52/K58)</f>
        <v>2.1739130434782608E-2</v>
      </c>
      <c r="K52" s="16">
        <v>3</v>
      </c>
      <c r="L52" s="110"/>
      <c r="M52" s="15">
        <f>SUM(N52/N58)</f>
        <v>1.4492753623188406E-2</v>
      </c>
      <c r="N52" s="16">
        <v>1</v>
      </c>
      <c r="O52" s="110"/>
      <c r="P52" s="15">
        <f>SUM(Q52/Q58)</f>
        <v>0.05</v>
      </c>
      <c r="Q52" s="16">
        <v>3</v>
      </c>
      <c r="R52" s="71"/>
      <c r="S52" s="15">
        <f>SUM(T52/T58)</f>
        <v>2.7777777777777776E-2</v>
      </c>
      <c r="T52" s="16">
        <v>1</v>
      </c>
      <c r="U52" s="15">
        <v>0</v>
      </c>
      <c r="V52" s="45">
        <v>0</v>
      </c>
    </row>
    <row r="53" spans="1:22" ht="12.75" customHeight="1" x14ac:dyDescent="0.3">
      <c r="A53" s="61"/>
      <c r="B53" s="81"/>
      <c r="C53" s="62"/>
      <c r="D53" s="23" t="s">
        <v>35</v>
      </c>
      <c r="E53" s="110"/>
      <c r="F53" s="110"/>
      <c r="G53" s="15">
        <f>SUM(H53/H58)</f>
        <v>2.3102310231023101E-2</v>
      </c>
      <c r="H53" s="16">
        <v>7</v>
      </c>
      <c r="I53" s="110"/>
      <c r="J53" s="15">
        <f>SUM(K53/K58)</f>
        <v>3.6231884057971016E-2</v>
      </c>
      <c r="K53" s="16">
        <v>5</v>
      </c>
      <c r="L53" s="110"/>
      <c r="M53" s="15">
        <f>SUM(N53/N58)</f>
        <v>2.8985507246376812E-2</v>
      </c>
      <c r="N53" s="18">
        <v>2</v>
      </c>
      <c r="O53" s="110"/>
      <c r="P53" s="15">
        <f>SUM(Q53/Q58)</f>
        <v>0</v>
      </c>
      <c r="Q53" s="18">
        <v>0</v>
      </c>
      <c r="R53" s="79"/>
      <c r="S53" s="15">
        <f>SUM(T53/T58)</f>
        <v>0</v>
      </c>
      <c r="T53" s="16">
        <v>0</v>
      </c>
      <c r="U53" s="15">
        <v>0</v>
      </c>
      <c r="V53" s="45">
        <v>0</v>
      </c>
    </row>
    <row r="54" spans="1:22" ht="12.75" customHeight="1" x14ac:dyDescent="0.3">
      <c r="A54" s="61"/>
      <c r="B54" s="81"/>
      <c r="C54" s="62"/>
      <c r="D54" s="23" t="s">
        <v>36</v>
      </c>
      <c r="E54" s="110"/>
      <c r="F54" s="110"/>
      <c r="G54" s="15">
        <f>SUM(H54/H58)</f>
        <v>7.9207920792079209E-2</v>
      </c>
      <c r="H54" s="16">
        <v>24</v>
      </c>
      <c r="I54" s="110"/>
      <c r="J54" s="15">
        <f>SUM(K54/K58)</f>
        <v>7.2463768115942032E-2</v>
      </c>
      <c r="K54" s="16">
        <v>10</v>
      </c>
      <c r="L54" s="110"/>
      <c r="M54" s="15">
        <f>SUM(N54/N58)</f>
        <v>4.3478260869565216E-2</v>
      </c>
      <c r="N54" s="16">
        <v>3</v>
      </c>
      <c r="O54" s="110"/>
      <c r="P54" s="15">
        <f>SUM(Q54/Q58)</f>
        <v>0.05</v>
      </c>
      <c r="Q54" s="16">
        <v>3</v>
      </c>
      <c r="R54" s="71"/>
      <c r="S54" s="15">
        <f>SUM(T54/T58)</f>
        <v>0.22222222222222221</v>
      </c>
      <c r="T54" s="16">
        <v>8</v>
      </c>
      <c r="U54" s="15">
        <v>0</v>
      </c>
      <c r="V54" s="45">
        <v>0</v>
      </c>
    </row>
    <row r="55" spans="1:22" ht="12.75" customHeight="1" x14ac:dyDescent="0.3">
      <c r="A55" s="61"/>
      <c r="B55" s="81"/>
      <c r="C55" s="62"/>
      <c r="D55" s="23" t="s">
        <v>88</v>
      </c>
      <c r="E55" s="110"/>
      <c r="F55" s="110"/>
      <c r="G55" s="15">
        <f>SUM(H55/H58)</f>
        <v>0</v>
      </c>
      <c r="H55" s="16">
        <v>0</v>
      </c>
      <c r="I55" s="110"/>
      <c r="J55" s="15">
        <f>SUM(K55/K58)</f>
        <v>0</v>
      </c>
      <c r="K55" s="16">
        <v>0</v>
      </c>
      <c r="L55" s="110"/>
      <c r="M55" s="15">
        <f>SUM(N55/N58)</f>
        <v>0</v>
      </c>
      <c r="N55" s="16">
        <v>0</v>
      </c>
      <c r="O55" s="110"/>
      <c r="P55" s="15">
        <f>SUM(Q55/Q58)</f>
        <v>0</v>
      </c>
      <c r="Q55" s="16">
        <v>0</v>
      </c>
      <c r="R55" s="71"/>
      <c r="S55" s="15">
        <f>SUM(T55/T58)</f>
        <v>0</v>
      </c>
      <c r="T55" s="16">
        <v>0</v>
      </c>
      <c r="U55" s="15">
        <v>0</v>
      </c>
      <c r="V55" s="45">
        <v>0</v>
      </c>
    </row>
    <row r="56" spans="1:22" ht="12.75" customHeight="1" x14ac:dyDescent="0.3">
      <c r="A56" s="61"/>
      <c r="B56" s="81"/>
      <c r="C56" s="62"/>
      <c r="D56" s="23" t="s">
        <v>37</v>
      </c>
      <c r="E56" s="110"/>
      <c r="F56" s="110"/>
      <c r="G56" s="15">
        <f>SUM(H56/H58)</f>
        <v>3.3003300330033004E-3</v>
      </c>
      <c r="H56" s="16">
        <v>1</v>
      </c>
      <c r="I56" s="110"/>
      <c r="J56" s="15">
        <f>SUM(K56/K58)</f>
        <v>7.246376811594203E-3</v>
      </c>
      <c r="K56" s="16">
        <v>1</v>
      </c>
      <c r="L56" s="110"/>
      <c r="M56" s="15">
        <f>SUM(N56/N58)</f>
        <v>0</v>
      </c>
      <c r="N56" s="16">
        <v>0</v>
      </c>
      <c r="O56" s="110"/>
      <c r="P56" s="15">
        <f>SUM(Q56/Q58)</f>
        <v>0</v>
      </c>
      <c r="Q56" s="16">
        <v>0</v>
      </c>
      <c r="R56" s="71"/>
      <c r="S56" s="15">
        <f>SUM(T56/T58)</f>
        <v>0</v>
      </c>
      <c r="T56" s="16">
        <v>0</v>
      </c>
      <c r="U56" s="15">
        <v>0</v>
      </c>
      <c r="V56" s="45">
        <v>0</v>
      </c>
    </row>
    <row r="57" spans="1:22" ht="12.75" customHeight="1" thickBot="1" x14ac:dyDescent="0.35">
      <c r="A57" s="61"/>
      <c r="B57" s="81"/>
      <c r="C57" s="62"/>
      <c r="D57" s="23" t="s">
        <v>38</v>
      </c>
      <c r="E57" s="110"/>
      <c r="F57" s="110"/>
      <c r="G57" s="15">
        <f>SUM(H57/H58)</f>
        <v>2.6402640264026403E-2</v>
      </c>
      <c r="H57" s="16">
        <v>8</v>
      </c>
      <c r="I57" s="110"/>
      <c r="J57" s="15">
        <f>SUM(K57/K58)</f>
        <v>1.4492753623188406E-2</v>
      </c>
      <c r="K57" s="16">
        <v>2</v>
      </c>
      <c r="L57" s="110"/>
      <c r="M57" s="15">
        <f>SUM(N57/N58)</f>
        <v>1.4492753623188406E-2</v>
      </c>
      <c r="N57" s="16">
        <v>1</v>
      </c>
      <c r="O57" s="110"/>
      <c r="P57" s="15">
        <f>SUM(Q57/Q58)</f>
        <v>3.3333333333333333E-2</v>
      </c>
      <c r="Q57" s="16">
        <v>2</v>
      </c>
      <c r="R57" s="71"/>
      <c r="S57" s="15">
        <f>SUM(T57/T58)</f>
        <v>8.3333333333333329E-2</v>
      </c>
      <c r="T57" s="16">
        <v>3</v>
      </c>
      <c r="U57" s="15">
        <v>0</v>
      </c>
      <c r="V57" s="45">
        <v>0</v>
      </c>
    </row>
    <row r="58" spans="1:22" ht="15" thickBot="1" x14ac:dyDescent="0.35">
      <c r="A58" s="61"/>
      <c r="B58" s="42" t="s">
        <v>6</v>
      </c>
      <c r="C58" s="62"/>
      <c r="D58" s="62"/>
      <c r="E58" s="110"/>
      <c r="F58" s="110"/>
      <c r="G58" s="267">
        <f>SUM(G50:G57)</f>
        <v>0.99999999999999989</v>
      </c>
      <c r="H58" s="268">
        <f>SUM(H50:H57)</f>
        <v>303</v>
      </c>
      <c r="I58" s="269"/>
      <c r="J58" s="267">
        <f>SUM(J50:J57)</f>
        <v>1</v>
      </c>
      <c r="K58" s="270">
        <f>SUM(K50:K57)</f>
        <v>138</v>
      </c>
      <c r="L58" s="269"/>
      <c r="M58" s="267">
        <f>SUM(M50:M57)</f>
        <v>0.99999999999999989</v>
      </c>
      <c r="N58" s="270">
        <f>SUM(N50:N57)</f>
        <v>69</v>
      </c>
      <c r="O58" s="269"/>
      <c r="P58" s="267">
        <f>SUM(P50:P57)</f>
        <v>1.0000000000000002</v>
      </c>
      <c r="Q58" s="270">
        <f>SUM(Q50:Q57)</f>
        <v>60</v>
      </c>
      <c r="R58" s="271"/>
      <c r="S58" s="267">
        <f>SUM(S50:S57)</f>
        <v>1</v>
      </c>
      <c r="T58" s="268">
        <f>SUM(T50:T57)</f>
        <v>36</v>
      </c>
      <c r="U58" s="272">
        <v>1</v>
      </c>
      <c r="V58" s="273">
        <f>SUM(V50:V57)</f>
        <v>2</v>
      </c>
    </row>
    <row r="59" spans="1:22" ht="5.4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209" t="s">
        <v>112</v>
      </c>
      <c r="B60" s="61"/>
      <c r="C60" s="61"/>
      <c r="D60" s="61"/>
      <c r="E60" s="61"/>
      <c r="F60" s="61"/>
      <c r="G60" s="61"/>
      <c r="H60" s="61"/>
      <c r="I60" s="209" t="s">
        <v>113</v>
      </c>
      <c r="J60" s="61"/>
      <c r="K60" s="61"/>
      <c r="L60" s="61"/>
      <c r="M60" s="61"/>
      <c r="N60" s="61"/>
      <c r="O60" s="61"/>
      <c r="P60" s="61"/>
      <c r="Q60" s="62"/>
      <c r="R60" s="62"/>
      <c r="S60" s="62"/>
      <c r="T60" s="62"/>
      <c r="U60" s="61"/>
      <c r="V60" s="61"/>
    </row>
    <row r="61" spans="1:22" x14ac:dyDescent="0.3">
      <c r="A61" s="61"/>
      <c r="B61" s="61"/>
      <c r="C61" s="61"/>
      <c r="D61" s="61"/>
      <c r="E61" s="61"/>
      <c r="F61" s="61"/>
      <c r="G61" s="61"/>
      <c r="H61" s="63"/>
      <c r="I61" s="64"/>
      <c r="J61" s="117" t="s">
        <v>39</v>
      </c>
      <c r="K61" s="153" t="s">
        <v>6</v>
      </c>
      <c r="L61" s="64"/>
      <c r="M61" s="61"/>
      <c r="N61" s="123" t="s">
        <v>39</v>
      </c>
      <c r="O61" s="125"/>
      <c r="P61" s="153" t="s">
        <v>6</v>
      </c>
      <c r="Q61" s="65"/>
      <c r="R61" s="123" t="s">
        <v>39</v>
      </c>
      <c r="S61" s="125"/>
      <c r="T61" s="153" t="s">
        <v>6</v>
      </c>
      <c r="U61" s="61"/>
      <c r="V61" s="61"/>
    </row>
    <row r="62" spans="1:22" x14ac:dyDescent="0.3">
      <c r="A62" s="130" t="s">
        <v>40</v>
      </c>
      <c r="B62" s="131" t="s">
        <v>6</v>
      </c>
      <c r="C62" s="66"/>
      <c r="D62" s="130" t="s">
        <v>40</v>
      </c>
      <c r="E62" s="131" t="s">
        <v>6</v>
      </c>
      <c r="F62" s="61"/>
      <c r="G62" s="61"/>
      <c r="H62" s="63"/>
      <c r="I62" s="64"/>
      <c r="J62" s="169" t="s">
        <v>108</v>
      </c>
      <c r="K62" s="153">
        <v>1</v>
      </c>
      <c r="L62" s="61"/>
      <c r="M62" s="61"/>
      <c r="N62" s="133" t="s">
        <v>41</v>
      </c>
      <c r="O62" s="120"/>
      <c r="P62" s="118">
        <v>21</v>
      </c>
      <c r="Q62" s="65"/>
      <c r="R62" s="133" t="s">
        <v>43</v>
      </c>
      <c r="S62" s="154"/>
      <c r="T62" s="152">
        <v>6</v>
      </c>
      <c r="U62" s="61"/>
      <c r="V62" s="61"/>
    </row>
    <row r="63" spans="1:22" ht="12.75" customHeight="1" x14ac:dyDescent="0.3">
      <c r="A63" s="117" t="s">
        <v>103</v>
      </c>
      <c r="B63" s="201">
        <v>1</v>
      </c>
      <c r="C63" s="66"/>
      <c r="D63" s="117" t="s">
        <v>76</v>
      </c>
      <c r="E63" s="201">
        <v>1</v>
      </c>
      <c r="F63" s="61"/>
      <c r="G63" s="61"/>
      <c r="H63" s="63"/>
      <c r="I63" s="65"/>
      <c r="J63" s="122" t="s">
        <v>44</v>
      </c>
      <c r="K63" s="153">
        <v>9</v>
      </c>
      <c r="L63" s="61"/>
      <c r="M63" s="61"/>
      <c r="N63" s="133" t="s">
        <v>45</v>
      </c>
      <c r="O63" s="120"/>
      <c r="P63" s="43">
        <v>1</v>
      </c>
      <c r="Q63" s="65"/>
      <c r="R63" s="119" t="s">
        <v>46</v>
      </c>
      <c r="S63" s="121"/>
      <c r="T63" s="152">
        <v>4</v>
      </c>
      <c r="U63" s="61"/>
      <c r="V63" s="61"/>
    </row>
    <row r="64" spans="1:22" ht="12.75" customHeight="1" x14ac:dyDescent="0.3">
      <c r="A64" s="255" t="s">
        <v>74</v>
      </c>
      <c r="B64" s="256">
        <v>2</v>
      </c>
      <c r="C64" s="66"/>
      <c r="D64" s="117" t="s">
        <v>105</v>
      </c>
      <c r="E64" s="201">
        <v>1</v>
      </c>
      <c r="F64" s="61"/>
      <c r="G64" s="61"/>
      <c r="H64" s="63"/>
      <c r="I64" s="65"/>
      <c r="J64" s="122" t="s">
        <v>42</v>
      </c>
      <c r="K64" s="153">
        <v>12</v>
      </c>
      <c r="L64" s="61"/>
      <c r="M64" s="61"/>
      <c r="N64" s="133" t="s">
        <v>80</v>
      </c>
      <c r="O64" s="120"/>
      <c r="P64" s="166">
        <v>4</v>
      </c>
      <c r="Q64" s="65"/>
      <c r="R64" s="119" t="s">
        <v>49</v>
      </c>
      <c r="S64" s="121"/>
      <c r="T64" s="152">
        <v>1</v>
      </c>
      <c r="U64" s="61"/>
      <c r="V64" s="61"/>
    </row>
    <row r="65" spans="1:22" ht="12.75" customHeight="1" x14ac:dyDescent="0.3">
      <c r="A65" s="117" t="s">
        <v>104</v>
      </c>
      <c r="B65" s="201">
        <v>1</v>
      </c>
      <c r="C65" s="66"/>
      <c r="D65" s="117" t="s">
        <v>77</v>
      </c>
      <c r="E65" s="201">
        <v>1</v>
      </c>
      <c r="F65" s="61"/>
      <c r="G65" s="61"/>
      <c r="H65" s="63"/>
      <c r="I65" s="65"/>
      <c r="J65" s="122" t="s">
        <v>48</v>
      </c>
      <c r="K65" s="153">
        <v>16</v>
      </c>
      <c r="L65" s="61"/>
      <c r="M65" s="61"/>
      <c r="N65" s="133" t="s">
        <v>79</v>
      </c>
      <c r="O65" s="120"/>
      <c r="P65" s="166">
        <v>1</v>
      </c>
      <c r="Q65" s="65"/>
      <c r="R65" s="122" t="s">
        <v>71</v>
      </c>
      <c r="S65" s="122"/>
      <c r="T65" s="153">
        <v>1</v>
      </c>
      <c r="U65" s="61"/>
      <c r="V65" s="61"/>
    </row>
    <row r="66" spans="1:22" ht="12.75" customHeight="1" x14ac:dyDescent="0.3">
      <c r="A66" s="117" t="s">
        <v>75</v>
      </c>
      <c r="B66" s="201">
        <v>1</v>
      </c>
      <c r="C66" s="66"/>
      <c r="D66" s="117" t="s">
        <v>47</v>
      </c>
      <c r="E66" s="201">
        <v>1</v>
      </c>
      <c r="F66" s="61"/>
      <c r="G66" s="61"/>
      <c r="H66" s="63"/>
      <c r="I66" s="65"/>
      <c r="J66" s="122" t="s">
        <v>51</v>
      </c>
      <c r="K66" s="153">
        <v>10</v>
      </c>
      <c r="L66" s="61"/>
      <c r="M66" s="61"/>
      <c r="N66" s="133" t="s">
        <v>54</v>
      </c>
      <c r="O66" s="120"/>
      <c r="P66" s="152">
        <v>6</v>
      </c>
      <c r="Q66" s="65"/>
      <c r="R66" s="122" t="s">
        <v>52</v>
      </c>
      <c r="S66" s="122"/>
      <c r="T66" s="153">
        <v>3</v>
      </c>
      <c r="U66" s="61"/>
      <c r="V66" s="61"/>
    </row>
    <row r="67" spans="1:22" ht="12.75" customHeight="1" x14ac:dyDescent="0.3">
      <c r="A67" s="117" t="s">
        <v>50</v>
      </c>
      <c r="B67" s="201">
        <v>3</v>
      </c>
      <c r="C67" s="66"/>
      <c r="D67" s="255" t="s">
        <v>90</v>
      </c>
      <c r="E67" s="256">
        <v>1</v>
      </c>
      <c r="F67" s="61"/>
      <c r="G67" s="61"/>
      <c r="H67" s="63"/>
      <c r="I67" s="65"/>
      <c r="J67" s="122" t="s">
        <v>56</v>
      </c>
      <c r="K67" s="153">
        <v>5</v>
      </c>
      <c r="L67" s="61"/>
      <c r="M67" s="61"/>
      <c r="N67" s="133" t="s">
        <v>57</v>
      </c>
      <c r="O67" s="120"/>
      <c r="P67" s="152">
        <v>86</v>
      </c>
      <c r="Q67" s="65"/>
      <c r="R67" s="204" t="s">
        <v>109</v>
      </c>
      <c r="T67" s="203">
        <v>28</v>
      </c>
      <c r="U67" s="61"/>
      <c r="V67" s="61"/>
    </row>
    <row r="68" spans="1:22" ht="12.75" customHeight="1" x14ac:dyDescent="0.3">
      <c r="A68" s="200" t="s">
        <v>53</v>
      </c>
      <c r="B68" s="202">
        <v>3</v>
      </c>
      <c r="C68" s="66"/>
      <c r="D68" s="117" t="s">
        <v>106</v>
      </c>
      <c r="E68" s="201">
        <v>1</v>
      </c>
      <c r="F68" s="61"/>
      <c r="G68" s="61"/>
      <c r="H68" s="63"/>
      <c r="I68" s="65"/>
      <c r="J68" s="122" t="s">
        <v>70</v>
      </c>
      <c r="K68" s="153">
        <v>3</v>
      </c>
      <c r="L68" s="61"/>
      <c r="M68" s="61"/>
      <c r="N68" s="133" t="s">
        <v>59</v>
      </c>
      <c r="O68" s="120"/>
      <c r="P68" s="152">
        <v>1</v>
      </c>
      <c r="Q68" s="65"/>
      <c r="R68" s="122" t="s">
        <v>93</v>
      </c>
      <c r="S68" s="122"/>
      <c r="T68" s="153">
        <v>1</v>
      </c>
      <c r="U68" s="61"/>
      <c r="V68" s="61"/>
    </row>
    <row r="69" spans="1:22" ht="12.75" customHeight="1" x14ac:dyDescent="0.3">
      <c r="A69" s="117" t="s">
        <v>55</v>
      </c>
      <c r="B69" s="201">
        <v>2</v>
      </c>
      <c r="C69" s="66"/>
      <c r="D69" s="221" t="s">
        <v>107</v>
      </c>
      <c r="E69" s="222">
        <v>1</v>
      </c>
      <c r="F69" s="61"/>
      <c r="G69" s="61"/>
      <c r="H69" s="63"/>
      <c r="I69" s="65"/>
      <c r="J69" s="205" t="s">
        <v>78</v>
      </c>
      <c r="K69" s="206">
        <v>1</v>
      </c>
      <c r="L69" s="61"/>
      <c r="M69" s="61"/>
      <c r="N69" s="133" t="s">
        <v>62</v>
      </c>
      <c r="O69" s="120"/>
      <c r="P69" s="152">
        <v>4</v>
      </c>
      <c r="Q69" s="65"/>
      <c r="R69" s="122" t="s">
        <v>60</v>
      </c>
      <c r="S69" s="122"/>
      <c r="T69" s="153">
        <v>7</v>
      </c>
      <c r="U69" s="61"/>
      <c r="V69" s="61"/>
    </row>
    <row r="70" spans="1:22" ht="12.75" customHeight="1" x14ac:dyDescent="0.3">
      <c r="A70" s="255" t="s">
        <v>89</v>
      </c>
      <c r="B70" s="257">
        <v>2</v>
      </c>
      <c r="C70" s="66"/>
      <c r="D70" s="255" t="s">
        <v>69</v>
      </c>
      <c r="E70" s="256">
        <v>1</v>
      </c>
      <c r="F70" s="61"/>
      <c r="G70" s="61"/>
      <c r="H70" s="63"/>
      <c r="I70" s="65"/>
      <c r="J70" s="205" t="s">
        <v>61</v>
      </c>
      <c r="K70" s="206">
        <v>2</v>
      </c>
      <c r="L70" s="61"/>
      <c r="M70" s="61"/>
      <c r="N70" s="133" t="s">
        <v>67</v>
      </c>
      <c r="O70" s="120"/>
      <c r="P70" s="152">
        <v>8</v>
      </c>
      <c r="Q70" s="65"/>
      <c r="R70" s="293" t="s">
        <v>72</v>
      </c>
      <c r="S70" s="122"/>
      <c r="T70" s="153">
        <v>1</v>
      </c>
      <c r="U70" s="61"/>
      <c r="V70" s="61"/>
    </row>
    <row r="71" spans="1:22" ht="12.75" customHeight="1" x14ac:dyDescent="0.3">
      <c r="A71" s="258"/>
      <c r="B71" s="259"/>
      <c r="C71" s="66"/>
      <c r="D71" s="221" t="s">
        <v>91</v>
      </c>
      <c r="E71" s="224">
        <v>1</v>
      </c>
      <c r="F71" s="61"/>
      <c r="G71" s="61"/>
      <c r="H71" s="63"/>
      <c r="I71" s="65"/>
      <c r="J71" s="122" t="s">
        <v>64</v>
      </c>
      <c r="K71" s="153">
        <v>9</v>
      </c>
      <c r="L71" s="61"/>
      <c r="M71" s="61"/>
      <c r="N71" s="133" t="s">
        <v>66</v>
      </c>
      <c r="O71" s="154"/>
      <c r="P71" s="152">
        <v>3</v>
      </c>
      <c r="Q71" s="65"/>
      <c r="R71" s="296" t="s">
        <v>63</v>
      </c>
      <c r="S71" s="297"/>
      <c r="T71" s="206">
        <v>5</v>
      </c>
      <c r="U71" s="61"/>
      <c r="V71" s="61"/>
    </row>
    <row r="72" spans="1:22" ht="12.75" customHeight="1" thickBot="1" x14ac:dyDescent="0.35">
      <c r="A72" s="61"/>
      <c r="B72" s="61"/>
      <c r="C72" s="66"/>
      <c r="E72" s="223">
        <f>SUM(E63:E71,B63:B71)</f>
        <v>24</v>
      </c>
      <c r="F72" s="62"/>
      <c r="G72" s="61"/>
      <c r="H72" s="63"/>
      <c r="I72" s="65"/>
      <c r="J72" s="122" t="s">
        <v>65</v>
      </c>
      <c r="K72" s="153">
        <v>3</v>
      </c>
      <c r="L72" s="61"/>
      <c r="M72" s="61"/>
      <c r="N72" s="133" t="s">
        <v>92</v>
      </c>
      <c r="O72" s="154"/>
      <c r="P72" s="152">
        <v>3</v>
      </c>
      <c r="Q72" s="65"/>
      <c r="R72" s="298"/>
      <c r="S72" s="299"/>
      <c r="T72" s="295"/>
      <c r="U72" s="61"/>
      <c r="V72" s="61"/>
    </row>
    <row r="73" spans="1:22" ht="12.75" customHeight="1" x14ac:dyDescent="0.3">
      <c r="A73" s="61"/>
      <c r="B73" s="61"/>
      <c r="C73" s="66"/>
      <c r="F73" s="61"/>
      <c r="G73" s="61"/>
      <c r="H73" s="63"/>
      <c r="I73" s="65"/>
      <c r="J73" s="122" t="s">
        <v>58</v>
      </c>
      <c r="K73" s="153">
        <v>10</v>
      </c>
      <c r="L73" s="61"/>
      <c r="M73" s="62"/>
      <c r="N73" s="133" t="s">
        <v>81</v>
      </c>
      <c r="O73" s="154"/>
      <c r="P73" s="152">
        <v>3</v>
      </c>
      <c r="Q73" s="65"/>
      <c r="R73" s="300"/>
      <c r="S73" s="132"/>
      <c r="T73" s="152"/>
      <c r="U73" s="61"/>
      <c r="V73" s="61"/>
    </row>
    <row r="74" spans="1:22" x14ac:dyDescent="0.3">
      <c r="A74">
        <f>COUNTA(A63:A70,D63:D71)</f>
        <v>17</v>
      </c>
      <c r="J74" s="124"/>
      <c r="K74" s="260"/>
      <c r="R74" s="124" t="s">
        <v>6</v>
      </c>
      <c r="S74" s="124"/>
      <c r="T74" s="153">
        <f>SUM(T62:T73,P62:P73,K62:K73)</f>
        <v>279</v>
      </c>
    </row>
    <row r="75" spans="1:22" x14ac:dyDescent="0.3">
      <c r="N75">
        <f>COUNTA(J62:J73,N62:N73,R62:R73)</f>
        <v>34</v>
      </c>
    </row>
  </sheetData>
  <pageMargins left="0.45" right="0.2" top="0.65" bottom="0.5" header="0.3" footer="0.3"/>
  <pageSetup scale="95" orientation="landscape" r:id="rId1"/>
  <headerFooter>
    <oddHeader>&amp;LFall 2021 Enrollment Report</oddHeader>
    <oddFooter>&amp;LCottey College&amp;Ras of: 9/08/2021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Cottey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Morton, Marcia</dc:creator>
  <cp:lastModifiedBy>Love, Bradley</cp:lastModifiedBy>
  <cp:lastPrinted>2020-09-14T14:02:42Z</cp:lastPrinted>
  <dcterms:created xsi:type="dcterms:W3CDTF">2017-10-31T20:52:38Z</dcterms:created>
  <dcterms:modified xsi:type="dcterms:W3CDTF">2022-05-13T15:10:58Z</dcterms:modified>
</cp:coreProperties>
</file>